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G:\Commissie Kwaliteit\notitie kwaliteit tbv bestuur\2025\20251105\"/>
    </mc:Choice>
  </mc:AlternateContent>
  <xr:revisionPtr revIDLastSave="0" documentId="8_{1D7D8CD2-6FB7-45E0-80D3-DD5B7EE5FAB8}" xr6:coauthVersionLast="36" xr6:coauthVersionMax="36" xr10:uidLastSave="{00000000-0000-0000-0000-000000000000}"/>
  <bookViews>
    <workbookView xWindow="0" yWindow="0" windowWidth="30720" windowHeight="14100" xr2:uid="{00000000-000D-0000-FFFF-FFFF00000000}"/>
  </bookViews>
  <sheets>
    <sheet name="Dashboard biopsie_naïef" sheetId="3" r:id="rId1"/>
    <sheet name="Gebruiksinstructie Dashboard" sheetId="17" r:id="rId2"/>
    <sheet name="DT 1 neg biopten" sheetId="14" state="hidden" r:id="rId3"/>
    <sheet name="DT 2 GG1" sheetId="15" state="hidden" r:id="rId4"/>
    <sheet name="DT 3 GG2plus" sheetId="13" state="hidden" r:id="rId5"/>
    <sheet name="DT 4 MRI" sheetId="16" state="hidden" r:id="rId6"/>
    <sheet name="Data_PALGA_biopsie-naief" sheetId="1" state="hidden" r:id="rId7"/>
  </sheets>
  <definedNames>
    <definedName name="Slicer_Jaar">#N/A</definedName>
    <definedName name="Slicer_Lab">#N/A</definedName>
  </definedNames>
  <calcPr calcId="191029" iterate="1"/>
  <pivotCaches>
    <pivotCache cacheId="0"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85" i="3" l="1"/>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84" i="3"/>
  <c r="B85" i="3" l="1"/>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84" i="3"/>
  <c r="AH85" i="3"/>
  <c r="AG121" i="3"/>
  <c r="R123" i="3"/>
  <c r="AI94" i="3"/>
  <c r="AD97" i="3"/>
  <c r="AF97" i="3"/>
  <c r="P108" i="3"/>
  <c r="L117" i="3"/>
  <c r="N119" i="3"/>
  <c r="Z100" i="3"/>
  <c r="W108" i="3"/>
  <c r="Y86" i="3"/>
  <c r="C109" i="3"/>
  <c r="AH118" i="3"/>
  <c r="AG87" i="3"/>
  <c r="W109" i="3"/>
  <c r="R96" i="3"/>
  <c r="AF118" i="3"/>
  <c r="AE101" i="3"/>
  <c r="Y119" i="3"/>
  <c r="Y95" i="3"/>
  <c r="V100" i="3"/>
  <c r="AG98" i="3"/>
  <c r="P102" i="3"/>
  <c r="Z85" i="3"/>
  <c r="H103" i="3"/>
  <c r="Q86" i="3"/>
  <c r="C90" i="3"/>
  <c r="AJ115" i="3"/>
  <c r="AE118" i="3"/>
  <c r="X86" i="3"/>
  <c r="U110" i="3"/>
  <c r="AE115" i="3"/>
  <c r="AE85" i="3"/>
  <c r="Z104" i="3"/>
  <c r="U120" i="3"/>
  <c r="V103" i="3"/>
  <c r="X103" i="3"/>
  <c r="Z88" i="3"/>
  <c r="Y84" i="3"/>
  <c r="W93" i="3"/>
  <c r="H102" i="3"/>
  <c r="U89" i="3"/>
  <c r="Q114" i="3"/>
  <c r="U86" i="3"/>
  <c r="AJ105" i="3"/>
  <c r="W113" i="3"/>
  <c r="I114" i="3"/>
  <c r="L105" i="3"/>
  <c r="R118" i="3"/>
  <c r="V120" i="3"/>
  <c r="L121" i="3"/>
  <c r="AI99" i="3"/>
  <c r="AD118" i="3"/>
  <c r="AG94" i="3"/>
  <c r="X111" i="3"/>
  <c r="R109" i="3"/>
  <c r="M96" i="3"/>
  <c r="X104" i="3"/>
  <c r="Q104" i="3"/>
  <c r="H111" i="3"/>
  <c r="Y123" i="3"/>
  <c r="X119" i="3"/>
  <c r="AG118" i="3"/>
  <c r="Q92" i="3"/>
  <c r="AD84" i="3"/>
  <c r="Z95" i="3"/>
  <c r="AA104" i="3"/>
  <c r="Y117" i="3"/>
  <c r="O95" i="3"/>
  <c r="O102" i="3"/>
  <c r="P99" i="3"/>
  <c r="X117" i="3"/>
  <c r="Q102" i="3"/>
  <c r="Y111" i="3"/>
  <c r="AH89" i="3"/>
  <c r="M121" i="3"/>
  <c r="D94" i="3"/>
  <c r="R91" i="3"/>
  <c r="AA89" i="3"/>
  <c r="L107" i="3"/>
  <c r="M108" i="3"/>
  <c r="H99" i="3"/>
  <c r="G102" i="3"/>
  <c r="N124" i="3"/>
  <c r="AA99" i="3"/>
  <c r="E85" i="3"/>
  <c r="N123" i="3"/>
  <c r="I87" i="3"/>
  <c r="M94" i="3"/>
  <c r="AE92" i="3"/>
  <c r="N109" i="3"/>
  <c r="AI112" i="3"/>
  <c r="L88" i="3"/>
  <c r="F103" i="3"/>
  <c r="E120" i="3"/>
  <c r="D115" i="3"/>
  <c r="P86" i="3"/>
  <c r="AH122" i="3"/>
  <c r="AE97" i="3"/>
  <c r="W88" i="3"/>
  <c r="F90" i="3"/>
  <c r="C107" i="3"/>
  <c r="L122" i="3"/>
  <c r="Q97" i="3"/>
  <c r="G103" i="3"/>
  <c r="U103" i="3"/>
  <c r="AD124" i="3"/>
  <c r="Y113" i="3"/>
  <c r="V118" i="3"/>
  <c r="AI113" i="3"/>
  <c r="Y109" i="3"/>
  <c r="W90" i="3"/>
  <c r="Y92" i="3"/>
  <c r="AJ97" i="3"/>
  <c r="V93" i="3"/>
  <c r="AA95" i="3"/>
  <c r="X100" i="3"/>
  <c r="AI117" i="3"/>
  <c r="Z113" i="3"/>
  <c r="AJ85" i="3"/>
  <c r="AI119" i="3"/>
  <c r="AJ86" i="3"/>
  <c r="AD94" i="3"/>
  <c r="Q89" i="3"/>
  <c r="AI93" i="3"/>
  <c r="AF98" i="3"/>
  <c r="AH114" i="3"/>
  <c r="Q105" i="3"/>
  <c r="P118" i="3"/>
  <c r="M85" i="3"/>
  <c r="AI107" i="3"/>
  <c r="O88" i="3"/>
  <c r="Q116" i="3"/>
  <c r="Y98" i="3"/>
  <c r="Q117" i="3"/>
  <c r="AE98" i="3"/>
  <c r="AH115" i="3"/>
  <c r="AJ117" i="3"/>
  <c r="Q99" i="3"/>
  <c r="N89" i="3"/>
  <c r="AG89" i="3"/>
  <c r="AI91" i="3"/>
  <c r="O87" i="3"/>
  <c r="AF119" i="3"/>
  <c r="Q115" i="3"/>
  <c r="Y96" i="3"/>
  <c r="AA114" i="3"/>
  <c r="AE95" i="3"/>
  <c r="N111" i="3"/>
  <c r="AA119" i="3"/>
  <c r="P87" i="3"/>
  <c r="Q94" i="3"/>
  <c r="P111" i="3"/>
  <c r="L89" i="3"/>
  <c r="AI122" i="3"/>
  <c r="X123" i="3"/>
  <c r="P115" i="3"/>
  <c r="Z92" i="3"/>
  <c r="U123" i="3"/>
  <c r="Q121" i="3"/>
  <c r="M113" i="3"/>
  <c r="P124" i="3"/>
  <c r="AH97" i="3"/>
  <c r="V117" i="3"/>
  <c r="E86" i="3"/>
  <c r="AA113" i="3"/>
  <c r="X98" i="3"/>
  <c r="AE110" i="3"/>
  <c r="X89" i="3"/>
  <c r="X109" i="3"/>
  <c r="R114" i="3"/>
  <c r="Z103" i="3"/>
  <c r="AH111" i="3"/>
  <c r="F115" i="3"/>
  <c r="O120" i="3"/>
  <c r="AH99" i="3"/>
  <c r="AF113" i="3"/>
  <c r="AE90" i="3"/>
  <c r="L100" i="3"/>
  <c r="R103" i="3"/>
  <c r="C94" i="3"/>
  <c r="L91" i="3"/>
  <c r="M109" i="3"/>
  <c r="R97" i="3"/>
  <c r="AH94" i="3"/>
  <c r="AE121" i="3"/>
  <c r="U100" i="3"/>
  <c r="I86" i="3"/>
  <c r="V97" i="3"/>
  <c r="AA106" i="3"/>
  <c r="E111" i="3"/>
  <c r="E84" i="3"/>
  <c r="AA115" i="3"/>
  <c r="D98" i="3"/>
  <c r="Q113" i="3"/>
  <c r="D90" i="3"/>
  <c r="C86" i="3"/>
  <c r="H87" i="3"/>
  <c r="H88" i="3"/>
  <c r="R113" i="3"/>
  <c r="F114" i="3"/>
  <c r="AF117" i="3"/>
  <c r="X97" i="3"/>
  <c r="N106" i="3"/>
  <c r="N97" i="3"/>
  <c r="E99" i="3"/>
  <c r="AI120" i="3"/>
  <c r="D101" i="3"/>
  <c r="N103" i="3"/>
  <c r="Z107" i="3"/>
  <c r="R99" i="3"/>
  <c r="L95" i="3"/>
  <c r="AI100" i="3"/>
  <c r="E102" i="3"/>
  <c r="I98" i="3"/>
  <c r="D91" i="3"/>
  <c r="G91" i="3"/>
  <c r="D114" i="3"/>
  <c r="E110" i="3"/>
  <c r="AJ124" i="3"/>
  <c r="Z98" i="3"/>
  <c r="X92" i="3"/>
  <c r="L123" i="3"/>
  <c r="R115" i="3"/>
  <c r="AH109" i="3"/>
  <c r="AJ111" i="3"/>
  <c r="Z119" i="3"/>
  <c r="P96" i="3"/>
  <c r="AD121" i="3"/>
  <c r="AF123" i="3"/>
  <c r="L85" i="3"/>
  <c r="N114" i="3"/>
  <c r="R119" i="3"/>
  <c r="Z106" i="3"/>
  <c r="AF86" i="3"/>
  <c r="M95" i="3"/>
  <c r="V84" i="3"/>
  <c r="AA93" i="3"/>
  <c r="V96" i="3"/>
  <c r="AE84" i="3"/>
  <c r="Z112" i="3"/>
  <c r="W105" i="3"/>
  <c r="AE86" i="3"/>
  <c r="W99" i="3"/>
  <c r="X122" i="3"/>
  <c r="W101" i="3"/>
  <c r="AJ119" i="3"/>
  <c r="AE87" i="3"/>
  <c r="AA92" i="3"/>
  <c r="AJ122" i="3"/>
  <c r="W92" i="3"/>
  <c r="N90" i="3"/>
  <c r="Y115" i="3"/>
  <c r="AG85" i="3"/>
  <c r="AD90" i="3"/>
  <c r="AD113" i="3"/>
  <c r="W96" i="3"/>
  <c r="AI103" i="3"/>
  <c r="AG109" i="3"/>
  <c r="AE122" i="3"/>
  <c r="AJ103" i="3"/>
  <c r="AE106" i="3"/>
  <c r="AD110" i="3"/>
  <c r="AF90" i="3"/>
  <c r="Y89" i="3"/>
  <c r="AD86" i="3"/>
  <c r="X113" i="3"/>
  <c r="O110" i="3"/>
  <c r="U99" i="3"/>
  <c r="X105" i="3"/>
  <c r="O123" i="3"/>
  <c r="AF100" i="3"/>
  <c r="Y110" i="3"/>
  <c r="L87" i="3"/>
  <c r="M111" i="3"/>
  <c r="V98" i="3"/>
  <c r="M86" i="3"/>
  <c r="AD102" i="3"/>
  <c r="AF84" i="3"/>
  <c r="P114" i="3"/>
  <c r="AF102" i="3"/>
  <c r="N115" i="3"/>
  <c r="X94" i="3"/>
  <c r="AJ109" i="3"/>
  <c r="AH121" i="3"/>
  <c r="Z87" i="3"/>
  <c r="AH117" i="3"/>
  <c r="O89" i="3"/>
  <c r="Y104" i="3"/>
  <c r="AG113" i="3"/>
  <c r="L97" i="3"/>
  <c r="Q119" i="3"/>
  <c r="M90" i="3"/>
  <c r="N99" i="3"/>
  <c r="AI118" i="3"/>
  <c r="AD93" i="3"/>
  <c r="M102" i="3"/>
  <c r="Q122" i="3"/>
  <c r="O93" i="3"/>
  <c r="Q123" i="3"/>
  <c r="P113" i="3"/>
  <c r="AI86" i="3"/>
  <c r="X95" i="3"/>
  <c r="AH119" i="3"/>
  <c r="AG111" i="3"/>
  <c r="Q101" i="3"/>
  <c r="AH102" i="3"/>
  <c r="H96" i="3"/>
  <c r="D86" i="3"/>
  <c r="C119" i="3"/>
  <c r="L99" i="3"/>
  <c r="E107" i="3"/>
  <c r="C118" i="3"/>
  <c r="M104" i="3"/>
  <c r="D104" i="3"/>
  <c r="AE104" i="3"/>
  <c r="G122" i="3"/>
  <c r="AG104" i="3"/>
  <c r="V85" i="3"/>
  <c r="L108" i="3"/>
  <c r="V92" i="3"/>
  <c r="AG117" i="3"/>
  <c r="Y122" i="3"/>
  <c r="X115" i="3"/>
  <c r="AF93" i="3"/>
  <c r="AJ123" i="3"/>
  <c r="Z89" i="3"/>
  <c r="AA90" i="3"/>
  <c r="L114" i="3"/>
  <c r="F101" i="3"/>
  <c r="G99" i="3"/>
  <c r="AH92" i="3"/>
  <c r="AH116" i="3"/>
  <c r="H84" i="3"/>
  <c r="AG124" i="3"/>
  <c r="Z109" i="3"/>
  <c r="U112" i="3"/>
  <c r="AF108" i="3"/>
  <c r="W115" i="3"/>
  <c r="AA85" i="3"/>
  <c r="V88" i="3"/>
  <c r="AH103" i="3"/>
  <c r="AA98" i="3"/>
  <c r="Y101" i="3"/>
  <c r="AD105" i="3"/>
  <c r="Z121" i="3"/>
  <c r="M87" i="3"/>
  <c r="V99" i="3"/>
  <c r="AJ110" i="3"/>
  <c r="AE113" i="3"/>
  <c r="O112" i="3"/>
  <c r="P92" i="3"/>
  <c r="AF122" i="3"/>
  <c r="AD114" i="3"/>
  <c r="P121" i="3"/>
  <c r="O111" i="3"/>
  <c r="Q85" i="3"/>
  <c r="Z117" i="3"/>
  <c r="AE99" i="3"/>
  <c r="O85" i="3"/>
  <c r="AH95" i="3"/>
  <c r="X116" i="3"/>
  <c r="N95" i="3"/>
  <c r="AI102" i="3"/>
  <c r="Q98" i="3"/>
  <c r="L101" i="3"/>
  <c r="Y108" i="3"/>
  <c r="U90" i="3"/>
  <c r="R107" i="3"/>
  <c r="M110" i="3"/>
  <c r="W89" i="3"/>
  <c r="Z101" i="3"/>
  <c r="U104" i="3"/>
  <c r="AJ118" i="3"/>
  <c r="AD87" i="3"/>
  <c r="L104" i="3"/>
  <c r="AH90" i="3"/>
  <c r="R116" i="3"/>
  <c r="I123" i="3"/>
  <c r="Q84" i="3"/>
  <c r="Y94" i="3"/>
  <c r="N88" i="3"/>
  <c r="U91" i="3"/>
  <c r="W85" i="3"/>
  <c r="AF103" i="3"/>
  <c r="P97" i="3"/>
  <c r="R110" i="3"/>
  <c r="Y90" i="3"/>
  <c r="L116" i="3"/>
  <c r="M124" i="3"/>
  <c r="AF111" i="3"/>
  <c r="R111" i="3"/>
  <c r="AD85" i="3"/>
  <c r="N94" i="3"/>
  <c r="W91" i="3"/>
  <c r="Y124" i="3"/>
  <c r="W107" i="3"/>
  <c r="Z111" i="3"/>
  <c r="G107" i="3"/>
  <c r="L124" i="3"/>
  <c r="AH101" i="3"/>
  <c r="AA120" i="3"/>
  <c r="AD100" i="3"/>
  <c r="D119" i="3"/>
  <c r="X114" i="3"/>
  <c r="AG90" i="3"/>
  <c r="AA88" i="3"/>
  <c r="AD101" i="3"/>
  <c r="M117" i="3"/>
  <c r="L92" i="3"/>
  <c r="G94" i="3"/>
  <c r="AE94" i="3"/>
  <c r="Q108" i="3"/>
  <c r="AA94" i="3"/>
  <c r="Z116" i="3"/>
  <c r="O104" i="3"/>
  <c r="O116" i="3"/>
  <c r="P122" i="3"/>
  <c r="L86" i="3"/>
  <c r="G114" i="3"/>
  <c r="H122" i="3"/>
  <c r="Y99" i="3"/>
  <c r="F110" i="3"/>
  <c r="D102" i="3"/>
  <c r="I117" i="3"/>
  <c r="X96" i="3"/>
  <c r="R101" i="3"/>
  <c r="R95" i="3"/>
  <c r="AJ120" i="3"/>
  <c r="Z120" i="3"/>
  <c r="V109" i="3"/>
  <c r="C112" i="3"/>
  <c r="F106" i="3"/>
  <c r="E117" i="3"/>
  <c r="R85" i="3"/>
  <c r="AE111" i="3"/>
  <c r="R102" i="3"/>
  <c r="O94" i="3"/>
  <c r="AG123" i="3"/>
  <c r="AA112" i="3"/>
  <c r="E106" i="3"/>
  <c r="E122" i="3"/>
  <c r="E114" i="3"/>
  <c r="F107" i="3"/>
  <c r="AF124" i="3"/>
  <c r="O91" i="3"/>
  <c r="N110" i="3"/>
  <c r="N118" i="3"/>
  <c r="AG103" i="3"/>
  <c r="W119" i="3"/>
  <c r="Q87" i="3"/>
  <c r="N92" i="3"/>
  <c r="AE117" i="3"/>
  <c r="AF94" i="3"/>
  <c r="AJ98" i="3"/>
  <c r="W117" i="3"/>
  <c r="AA118" i="3"/>
  <c r="V114" i="3"/>
  <c r="Q112" i="3"/>
  <c r="V119" i="3"/>
  <c r="W122" i="3"/>
  <c r="Y97" i="3"/>
  <c r="AA87" i="3"/>
  <c r="AA124" i="3"/>
  <c r="V122" i="3"/>
  <c r="U109" i="3"/>
  <c r="X88" i="3"/>
  <c r="Z90" i="3"/>
  <c r="AF87" i="3"/>
  <c r="AJ104" i="3"/>
  <c r="AH84" i="3"/>
  <c r="M84" i="3"/>
  <c r="L103" i="3"/>
  <c r="O101" i="3"/>
  <c r="W118" i="3"/>
  <c r="P101" i="3"/>
  <c r="AJ84" i="3"/>
  <c r="X106" i="3"/>
  <c r="R92" i="3"/>
  <c r="Q110" i="3"/>
  <c r="U93" i="3"/>
  <c r="AG96" i="3"/>
  <c r="W97" i="3"/>
  <c r="AA101" i="3"/>
  <c r="L113" i="3"/>
  <c r="AG107" i="3"/>
  <c r="Y116" i="3"/>
  <c r="AI88" i="3"/>
  <c r="V108" i="3"/>
  <c r="X118" i="3"/>
  <c r="N86" i="3"/>
  <c r="AJ88" i="3"/>
  <c r="W102" i="3"/>
  <c r="O92" i="3"/>
  <c r="O107" i="3"/>
  <c r="AI104" i="3"/>
  <c r="N104" i="3"/>
  <c r="AE102" i="3"/>
  <c r="AH113" i="3"/>
  <c r="AJ121" i="3"/>
  <c r="U113" i="3"/>
  <c r="V87" i="3"/>
  <c r="F123" i="3"/>
  <c r="X84" i="3"/>
  <c r="M122" i="3"/>
  <c r="O98" i="3"/>
  <c r="V86" i="3"/>
  <c r="Q90" i="3"/>
  <c r="Z110" i="3"/>
  <c r="AA117" i="3"/>
  <c r="N93" i="3"/>
  <c r="U124" i="3"/>
  <c r="Z97" i="3"/>
  <c r="U116" i="3"/>
  <c r="AD95" i="3"/>
  <c r="Y87" i="3"/>
  <c r="C106" i="3"/>
  <c r="V115" i="3"/>
  <c r="AG115" i="3"/>
  <c r="Y88" i="3"/>
  <c r="R108" i="3"/>
  <c r="AA110" i="3"/>
  <c r="W106" i="3"/>
  <c r="N116" i="3"/>
  <c r="AG99" i="3"/>
  <c r="O114" i="3"/>
  <c r="R106" i="3"/>
  <c r="Q91" i="3"/>
  <c r="AF96" i="3"/>
  <c r="D103" i="3"/>
  <c r="N117" i="3"/>
  <c r="G96" i="3"/>
  <c r="L90" i="3"/>
  <c r="D107" i="3"/>
  <c r="O122" i="3"/>
  <c r="C117" i="3"/>
  <c r="P94" i="3"/>
  <c r="I101" i="3"/>
  <c r="V110" i="3"/>
  <c r="R87" i="3"/>
  <c r="C88" i="3"/>
  <c r="AE123" i="3"/>
  <c r="I110" i="3"/>
  <c r="H112" i="3"/>
  <c r="I90" i="3"/>
  <c r="Z124" i="3"/>
  <c r="AJ102" i="3"/>
  <c r="AI123" i="3"/>
  <c r="V111" i="3"/>
  <c r="U94" i="3"/>
  <c r="AF114" i="3"/>
  <c r="V94" i="3"/>
  <c r="AE103" i="3"/>
  <c r="AG105" i="3"/>
  <c r="P100" i="3"/>
  <c r="AE109" i="3"/>
  <c r="AF110" i="3"/>
  <c r="I122" i="3"/>
  <c r="AD117" i="3"/>
  <c r="AI111" i="3"/>
  <c r="AJ95" i="3"/>
  <c r="AG110" i="3"/>
  <c r="AJ106" i="3"/>
  <c r="AD116" i="3"/>
  <c r="AF107" i="3"/>
  <c r="AD89" i="3"/>
  <c r="AF91" i="3"/>
  <c r="U114" i="3"/>
  <c r="O108" i="3"/>
  <c r="M101" i="3"/>
  <c r="M107" i="3"/>
  <c r="AG101" i="3"/>
  <c r="O103" i="3"/>
  <c r="AH98" i="3"/>
  <c r="AJ96" i="3"/>
  <c r="AJ89" i="3"/>
  <c r="V107" i="3"/>
  <c r="Q100" i="3"/>
  <c r="AI84" i="3"/>
  <c r="AH93" i="3"/>
  <c r="W116" i="3"/>
  <c r="W100" i="3"/>
  <c r="Y102" i="3"/>
  <c r="M118" i="3"/>
  <c r="X124" i="3"/>
  <c r="R121" i="3"/>
  <c r="Y121" i="3"/>
  <c r="R120" i="3"/>
  <c r="L96" i="3"/>
  <c r="Q109" i="3"/>
  <c r="N105" i="3"/>
  <c r="Z108" i="3"/>
  <c r="O99" i="3"/>
  <c r="U108" i="3"/>
  <c r="AG106" i="3"/>
  <c r="I115" i="3"/>
  <c r="AH120" i="3"/>
  <c r="P106" i="3"/>
  <c r="AE108" i="3"/>
  <c r="AH86" i="3"/>
  <c r="AE119" i="3"/>
  <c r="AE105" i="3"/>
  <c r="AA123" i="3"/>
  <c r="I84" i="3"/>
  <c r="Q111" i="3"/>
  <c r="Z123" i="3"/>
  <c r="R94" i="3"/>
  <c r="L110" i="3"/>
  <c r="V95" i="3"/>
  <c r="AE124" i="3"/>
  <c r="Y93" i="3"/>
  <c r="AA105" i="3"/>
  <c r="N107" i="3"/>
  <c r="AI121" i="3"/>
  <c r="AH87" i="3"/>
  <c r="AD99" i="3"/>
  <c r="AE107" i="3"/>
  <c r="O105" i="3"/>
  <c r="Y120" i="3"/>
  <c r="AI89" i="3"/>
  <c r="W94" i="3"/>
  <c r="M106" i="3"/>
  <c r="Q88" i="3"/>
  <c r="AG86" i="3"/>
  <c r="M97" i="3"/>
  <c r="Z96" i="3"/>
  <c r="AA96" i="3"/>
  <c r="W104" i="3"/>
  <c r="I118" i="3"/>
  <c r="O115" i="3"/>
  <c r="E119" i="3"/>
  <c r="AG88" i="3"/>
  <c r="F85" i="3"/>
  <c r="E104" i="3"/>
  <c r="E115" i="3"/>
  <c r="O121" i="3"/>
  <c r="AJ93" i="3"/>
  <c r="L84" i="3"/>
  <c r="AI87" i="3"/>
  <c r="R105" i="3"/>
  <c r="AI92" i="3"/>
  <c r="C110" i="3"/>
  <c r="I99" i="3"/>
  <c r="P116" i="3"/>
  <c r="E103" i="3"/>
  <c r="R86" i="3"/>
  <c r="Y118" i="3"/>
  <c r="U102" i="3"/>
  <c r="Q106" i="3"/>
  <c r="H94" i="3"/>
  <c r="F88" i="3"/>
  <c r="E98" i="3"/>
  <c r="D111" i="3"/>
  <c r="W95" i="3"/>
  <c r="I88" i="3"/>
  <c r="P107" i="3"/>
  <c r="R89" i="3"/>
  <c r="I96" i="3"/>
  <c r="Y105" i="3"/>
  <c r="P104" i="3"/>
  <c r="M114" i="3"/>
  <c r="AD109" i="3"/>
  <c r="N84" i="3"/>
  <c r="V90" i="3"/>
  <c r="AJ87" i="3"/>
  <c r="U96" i="3"/>
  <c r="V105" i="3"/>
  <c r="AF116" i="3"/>
  <c r="O84" i="3"/>
  <c r="O86" i="3"/>
  <c r="AJ107" i="3"/>
  <c r="AI109" i="3"/>
  <c r="AH88" i="3"/>
  <c r="L102" i="3"/>
  <c r="U122" i="3"/>
  <c r="Z105" i="3"/>
  <c r="D95" i="3"/>
  <c r="P90" i="3"/>
  <c r="N101" i="3"/>
  <c r="N96" i="3"/>
  <c r="AG93" i="3"/>
  <c r="U97" i="3"/>
  <c r="I103" i="3"/>
  <c r="H91" i="3"/>
  <c r="AG116" i="3"/>
  <c r="U115" i="3"/>
  <c r="E95" i="3"/>
  <c r="H85" i="3"/>
  <c r="M112" i="3"/>
  <c r="L118" i="3"/>
  <c r="F86" i="3"/>
  <c r="F111" i="3"/>
  <c r="H109" i="3"/>
  <c r="D120" i="3"/>
  <c r="G110" i="3"/>
  <c r="I116" i="3"/>
  <c r="Z102" i="3"/>
  <c r="U117" i="3"/>
  <c r="V101" i="3"/>
  <c r="Q95" i="3"/>
  <c r="I104" i="3"/>
  <c r="H120" i="3"/>
  <c r="G101" i="3"/>
  <c r="G98" i="3"/>
  <c r="D106" i="3"/>
  <c r="C99" i="3"/>
  <c r="F99" i="3"/>
  <c r="AD88" i="3"/>
  <c r="AI116" i="3"/>
  <c r="N100" i="3"/>
  <c r="P109" i="3"/>
  <c r="E96" i="3"/>
  <c r="G111" i="3"/>
  <c r="U95" i="3"/>
  <c r="C115" i="3"/>
  <c r="M120" i="3"/>
  <c r="Y107" i="3"/>
  <c r="AD108" i="3"/>
  <c r="AJ90" i="3"/>
  <c r="M92" i="3"/>
  <c r="D97" i="3"/>
  <c r="F117" i="3"/>
  <c r="AE112" i="3"/>
  <c r="I120" i="3"/>
  <c r="F118" i="3"/>
  <c r="AH123" i="3"/>
  <c r="AI114" i="3"/>
  <c r="AG84" i="3"/>
  <c r="N121" i="3"/>
  <c r="Y100" i="3"/>
  <c r="L98" i="3"/>
  <c r="AE114" i="3"/>
  <c r="AG92" i="3"/>
  <c r="U121" i="3"/>
  <c r="C113" i="3"/>
  <c r="E116" i="3"/>
  <c r="C102" i="3"/>
  <c r="AH107" i="3"/>
  <c r="Z114" i="3"/>
  <c r="AF95" i="3"/>
  <c r="AJ114" i="3"/>
  <c r="G109" i="3"/>
  <c r="Q103" i="3"/>
  <c r="F120" i="3"/>
  <c r="C123" i="3"/>
  <c r="H90" i="3"/>
  <c r="F93" i="3"/>
  <c r="AA121" i="3"/>
  <c r="V91" i="3"/>
  <c r="AD119" i="3"/>
  <c r="N98" i="3"/>
  <c r="V116" i="3"/>
  <c r="Z118" i="3"/>
  <c r="AF115" i="3"/>
  <c r="AE89" i="3"/>
  <c r="AA111" i="3"/>
  <c r="AD122" i="3"/>
  <c r="U88" i="3"/>
  <c r="L111" i="3"/>
  <c r="L106" i="3"/>
  <c r="P119" i="3"/>
  <c r="X108" i="3"/>
  <c r="O117" i="3"/>
  <c r="L115" i="3"/>
  <c r="AG119" i="3"/>
  <c r="P112" i="3"/>
  <c r="Z115" i="3"/>
  <c r="D88" i="3"/>
  <c r="I93" i="3"/>
  <c r="H118" i="3"/>
  <c r="AA108" i="3"/>
  <c r="E87" i="3"/>
  <c r="R84" i="3"/>
  <c r="Y112" i="3"/>
  <c r="H98" i="3"/>
  <c r="G93" i="3"/>
  <c r="E118" i="3"/>
  <c r="AF104" i="3"/>
  <c r="C116" i="3"/>
  <c r="G124" i="3"/>
  <c r="M93" i="3"/>
  <c r="W124" i="3"/>
  <c r="AA100" i="3"/>
  <c r="U106" i="3"/>
  <c r="M119" i="3"/>
  <c r="C87" i="3"/>
  <c r="AD112" i="3"/>
  <c r="AJ116" i="3"/>
  <c r="C111" i="3"/>
  <c r="O106" i="3"/>
  <c r="I107" i="3"/>
  <c r="E112" i="3"/>
  <c r="H119" i="3"/>
  <c r="D122" i="3"/>
  <c r="D117" i="3"/>
  <c r="C91" i="3"/>
  <c r="C92" i="3"/>
  <c r="L119" i="3"/>
  <c r="L109" i="3"/>
  <c r="Q118" i="3"/>
  <c r="G85" i="3"/>
  <c r="AD104" i="3"/>
  <c r="AF92" i="3"/>
  <c r="C98" i="3"/>
  <c r="F105" i="3"/>
  <c r="M115" i="3"/>
  <c r="X85" i="3"/>
  <c r="AG122" i="3"/>
  <c r="E124" i="3"/>
  <c r="P103" i="3"/>
  <c r="H115" i="3"/>
  <c r="L120" i="3"/>
  <c r="AI96" i="3"/>
  <c r="G123" i="3"/>
  <c r="W111" i="3"/>
  <c r="G100" i="3"/>
  <c r="X87" i="3"/>
  <c r="AI98" i="3"/>
  <c r="AF109" i="3"/>
  <c r="X110" i="3"/>
  <c r="AE100" i="3"/>
  <c r="C97" i="3"/>
  <c r="O124" i="3"/>
  <c r="Q96" i="3"/>
  <c r="G120" i="3"/>
  <c r="C85" i="3"/>
  <c r="R122" i="3"/>
  <c r="L94" i="3"/>
  <c r="Z94" i="3"/>
  <c r="C114" i="3"/>
  <c r="N91" i="3"/>
  <c r="AA86" i="3"/>
  <c r="U85" i="3"/>
  <c r="AF89" i="3"/>
  <c r="AD103" i="3"/>
  <c r="O109" i="3"/>
  <c r="R88" i="3"/>
  <c r="W84" i="3"/>
  <c r="AD98" i="3"/>
  <c r="Y114" i="3"/>
  <c r="U119" i="3"/>
  <c r="AD107" i="3"/>
  <c r="AF99" i="3"/>
  <c r="AD115" i="3"/>
  <c r="W120" i="3"/>
  <c r="O100" i="3"/>
  <c r="AF120" i="3"/>
  <c r="W103" i="3"/>
  <c r="F119" i="3"/>
  <c r="N120" i="3"/>
  <c r="H123" i="3"/>
  <c r="H100" i="3"/>
  <c r="F121" i="3"/>
  <c r="R98" i="3"/>
  <c r="X107" i="3"/>
  <c r="H110" i="3"/>
  <c r="I111" i="3"/>
  <c r="F102" i="3"/>
  <c r="G84" i="3"/>
  <c r="AJ113" i="3"/>
  <c r="V102" i="3"/>
  <c r="C84" i="3"/>
  <c r="N102" i="3"/>
  <c r="Q124" i="3"/>
  <c r="H93" i="3"/>
  <c r="E90" i="3"/>
  <c r="E91" i="3"/>
  <c r="D110" i="3"/>
  <c r="M98" i="3"/>
  <c r="W87" i="3"/>
  <c r="D84" i="3"/>
  <c r="P120" i="3"/>
  <c r="D85" i="3"/>
  <c r="F87" i="3"/>
  <c r="G112" i="3"/>
  <c r="C100" i="3"/>
  <c r="P84" i="3"/>
  <c r="AE96" i="3"/>
  <c r="H107" i="3"/>
  <c r="I119" i="3"/>
  <c r="O118" i="3"/>
  <c r="H104" i="3"/>
  <c r="X101" i="3"/>
  <c r="AH100" i="3"/>
  <c r="D100" i="3"/>
  <c r="AI101" i="3"/>
  <c r="N87" i="3"/>
  <c r="V104" i="3"/>
  <c r="Z84" i="3"/>
  <c r="H108" i="3"/>
  <c r="U101" i="3"/>
  <c r="C95" i="3"/>
  <c r="D118" i="3"/>
  <c r="E93" i="3"/>
  <c r="AA107" i="3"/>
  <c r="X120" i="3"/>
  <c r="AF101" i="3"/>
  <c r="Z93" i="3"/>
  <c r="D93" i="3"/>
  <c r="AD111" i="3"/>
  <c r="AH112" i="3"/>
  <c r="D124" i="3"/>
  <c r="L112" i="3"/>
  <c r="D112" i="3"/>
  <c r="AH96" i="3"/>
  <c r="AH108" i="3"/>
  <c r="V124" i="3"/>
  <c r="X93" i="3"/>
  <c r="AA102" i="3"/>
  <c r="AH105" i="3"/>
  <c r="AG95" i="3"/>
  <c r="U107" i="3"/>
  <c r="AG112" i="3"/>
  <c r="AE91" i="3"/>
  <c r="AF112" i="3"/>
  <c r="AI85" i="3"/>
  <c r="W114" i="3"/>
  <c r="W86" i="3"/>
  <c r="AJ101" i="3"/>
  <c r="X90" i="3"/>
  <c r="P93" i="3"/>
  <c r="N122" i="3"/>
  <c r="U98" i="3"/>
  <c r="AF85" i="3"/>
  <c r="AA109" i="3"/>
  <c r="E94" i="3"/>
  <c r="AA84" i="3"/>
  <c r="X99" i="3"/>
  <c r="X91" i="3"/>
  <c r="AJ112" i="3"/>
  <c r="Q107" i="3"/>
  <c r="D108" i="3"/>
  <c r="AG102" i="3"/>
  <c r="AD91" i="3"/>
  <c r="P123" i="3"/>
  <c r="AE88" i="3"/>
  <c r="F84" i="3"/>
  <c r="D113" i="3"/>
  <c r="C96" i="3"/>
  <c r="AD120" i="3"/>
  <c r="X112" i="3"/>
  <c r="Y85" i="3"/>
  <c r="AA97" i="3"/>
  <c r="F116" i="3"/>
  <c r="O90" i="3"/>
  <c r="G88" i="3"/>
  <c r="AJ100" i="3"/>
  <c r="G104" i="3"/>
  <c r="H101" i="3"/>
  <c r="E97" i="3"/>
  <c r="E88" i="3"/>
  <c r="H86" i="3"/>
  <c r="E109" i="3"/>
  <c r="D123" i="3"/>
  <c r="D87" i="3"/>
  <c r="M116" i="3"/>
  <c r="G117" i="3"/>
  <c r="R90" i="3"/>
  <c r="P88" i="3"/>
  <c r="D109" i="3"/>
  <c r="I112" i="3"/>
  <c r="AE120" i="3"/>
  <c r="C104" i="3"/>
  <c r="I102" i="3"/>
  <c r="AG100" i="3"/>
  <c r="M123" i="3"/>
  <c r="F122" i="3"/>
  <c r="C108" i="3"/>
  <c r="U87" i="3"/>
  <c r="M91" i="3"/>
  <c r="AG97" i="3"/>
  <c r="AI97" i="3"/>
  <c r="AI95" i="3"/>
  <c r="I91" i="3"/>
  <c r="Y103" i="3"/>
  <c r="C93" i="3"/>
  <c r="D89" i="3"/>
  <c r="AH110" i="3"/>
  <c r="G106" i="3"/>
  <c r="D96" i="3"/>
  <c r="U111" i="3"/>
  <c r="AA91" i="3"/>
  <c r="AF121" i="3"/>
  <c r="W110" i="3"/>
  <c r="V112" i="3"/>
  <c r="P85" i="3"/>
  <c r="U84" i="3"/>
  <c r="H121" i="3"/>
  <c r="F94" i="3"/>
  <c r="F104" i="3"/>
  <c r="AG108" i="3"/>
  <c r="H114" i="3"/>
  <c r="I95" i="3"/>
  <c r="AI90" i="3"/>
  <c r="AJ99" i="3"/>
  <c r="AG91" i="3"/>
  <c r="V123" i="3"/>
  <c r="AA122" i="3"/>
  <c r="V89" i="3"/>
  <c r="G119" i="3"/>
  <c r="AH91" i="3"/>
  <c r="AF105" i="3"/>
  <c r="U92" i="3"/>
  <c r="P110" i="3"/>
  <c r="AD106" i="3"/>
  <c r="AH106" i="3"/>
  <c r="W123" i="3"/>
  <c r="Y106" i="3"/>
  <c r="F91" i="3"/>
  <c r="P91" i="3"/>
  <c r="AI110" i="3"/>
  <c r="M88" i="3"/>
  <c r="V113" i="3"/>
  <c r="P89" i="3"/>
  <c r="D116" i="3"/>
  <c r="AD92" i="3"/>
  <c r="Y91" i="3"/>
  <c r="V121" i="3"/>
  <c r="U118" i="3"/>
  <c r="AI115" i="3"/>
  <c r="O119" i="3"/>
  <c r="R104" i="3"/>
  <c r="D99" i="3"/>
  <c r="F109" i="3"/>
  <c r="AI108" i="3"/>
  <c r="C101" i="3"/>
  <c r="AG120" i="3"/>
  <c r="I89" i="3"/>
  <c r="I109" i="3"/>
  <c r="F95" i="3"/>
  <c r="AH104" i="3"/>
  <c r="N108" i="3"/>
  <c r="M100" i="3"/>
  <c r="H97" i="3"/>
  <c r="Q93" i="3"/>
  <c r="V106" i="3"/>
  <c r="C122" i="3"/>
  <c r="I85" i="3"/>
  <c r="G87" i="3"/>
  <c r="AA103" i="3"/>
  <c r="AJ91" i="3"/>
  <c r="P117" i="3"/>
  <c r="R117" i="3"/>
  <c r="R100" i="3"/>
  <c r="AH124" i="3"/>
  <c r="H117" i="3"/>
  <c r="H116" i="3"/>
  <c r="M99" i="3"/>
  <c r="AG114" i="3"/>
  <c r="AI105" i="3"/>
  <c r="Z86" i="3"/>
  <c r="U105" i="3"/>
  <c r="P105" i="3"/>
  <c r="Z99" i="3"/>
  <c r="AJ94" i="3"/>
  <c r="AF106" i="3"/>
  <c r="O96" i="3"/>
  <c r="W98" i="3"/>
  <c r="X102" i="3"/>
  <c r="R93" i="3"/>
  <c r="AE116" i="3"/>
  <c r="AD123" i="3"/>
  <c r="R112" i="3"/>
  <c r="AE93" i="3"/>
  <c r="Z91" i="3"/>
  <c r="C103" i="3"/>
  <c r="P95" i="3"/>
  <c r="E113" i="3"/>
  <c r="E101" i="3"/>
  <c r="N113" i="3"/>
  <c r="O97" i="3"/>
  <c r="Q120" i="3"/>
  <c r="AJ92" i="3"/>
  <c r="AA116" i="3"/>
  <c r="N112" i="3"/>
  <c r="G113" i="3"/>
  <c r="AI124" i="3"/>
  <c r="P98" i="3"/>
  <c r="C120" i="3"/>
  <c r="I106" i="3"/>
  <c r="G92" i="3"/>
  <c r="Z122" i="3"/>
  <c r="W112" i="3"/>
  <c r="AI106" i="3"/>
  <c r="L93" i="3"/>
  <c r="W121" i="3"/>
  <c r="M103" i="3"/>
  <c r="G95" i="3"/>
  <c r="I94" i="3"/>
  <c r="F112" i="3"/>
  <c r="F96" i="3"/>
  <c r="AJ108" i="3"/>
  <c r="G90" i="3"/>
  <c r="N85" i="3"/>
  <c r="AF88" i="3"/>
  <c r="I92" i="3"/>
  <c r="H106" i="3"/>
  <c r="G86" i="3"/>
  <c r="AD96" i="3"/>
  <c r="F98" i="3"/>
  <c r="E123" i="3"/>
  <c r="M89" i="3"/>
  <c r="C89" i="3"/>
  <c r="G115" i="3"/>
  <c r="G116" i="3"/>
  <c r="G118" i="3"/>
  <c r="M105" i="3"/>
  <c r="O113" i="3"/>
  <c r="E92" i="3"/>
  <c r="X121" i="3"/>
  <c r="H95" i="3"/>
  <c r="R124" i="3"/>
  <c r="E121" i="3"/>
  <c r="I124" i="3"/>
  <c r="E100" i="3"/>
  <c r="F113" i="3"/>
  <c r="C105" i="3"/>
  <c r="H124" i="3"/>
  <c r="F97" i="3"/>
  <c r="F92" i="3"/>
  <c r="G121" i="3"/>
  <c r="C124" i="3"/>
  <c r="F100" i="3"/>
  <c r="H113" i="3"/>
  <c r="G108" i="3"/>
  <c r="F124" i="3"/>
  <c r="D92" i="3"/>
  <c r="I113" i="3"/>
  <c r="G97" i="3"/>
  <c r="H105" i="3"/>
  <c r="I97" i="3"/>
  <c r="I108" i="3"/>
  <c r="E89" i="3"/>
  <c r="D121" i="3"/>
  <c r="G89" i="3"/>
  <c r="H89" i="3"/>
  <c r="F108" i="3"/>
  <c r="H92" i="3"/>
  <c r="D105" i="3"/>
  <c r="E108" i="3"/>
  <c r="G105" i="3"/>
  <c r="E105" i="3"/>
  <c r="F89" i="3"/>
  <c r="I121" i="3"/>
  <c r="I105" i="3"/>
  <c r="I100" i="3"/>
  <c r="C121" i="3"/>
</calcChain>
</file>

<file path=xl/sharedStrings.xml><?xml version="1.0" encoding="utf-8"?>
<sst xmlns="http://schemas.openxmlformats.org/spreadsheetml/2006/main" count="49" uniqueCount="22">
  <si>
    <t>Lab</t>
  </si>
  <si>
    <t>Jaar</t>
  </si>
  <si>
    <t xml:space="preserve">Aantal biopten </t>
  </si>
  <si>
    <t>% Negatief biopt</t>
  </si>
  <si>
    <t>% GG1 detectie</t>
  </si>
  <si>
    <t>% GG≥2 detectie</t>
  </si>
  <si>
    <t>% geschatte MRI implementatie</t>
  </si>
  <si>
    <t>Heel NL</t>
  </si>
  <si>
    <t>Rijlabels</t>
  </si>
  <si>
    <t>Som van % Negatief biopt</t>
  </si>
  <si>
    <t>Kolomlabels</t>
  </si>
  <si>
    <t>Som van % GG1 detectie</t>
  </si>
  <si>
    <t>Som van % GG≥2 detectie</t>
  </si>
  <si>
    <t>FILTERS</t>
  </si>
  <si>
    <t>UITKOMSTEN</t>
  </si>
  <si>
    <t>Som van % geschatte MRI implementatie</t>
  </si>
  <si>
    <t>CIJFERS IN TABELVORM</t>
  </si>
  <si>
    <t>% negatieve biopten</t>
  </si>
  <si>
    <t>% GG1 prostaatkankerdetectie</t>
  </si>
  <si>
    <r>
      <t>% GG</t>
    </r>
    <r>
      <rPr>
        <b/>
        <sz val="18"/>
        <color theme="1"/>
        <rFont val="Arial"/>
        <family val="2"/>
      </rPr>
      <t>≥</t>
    </r>
    <r>
      <rPr>
        <b/>
        <sz val="18"/>
        <color theme="1"/>
        <rFont val="Calibri"/>
        <family val="2"/>
        <scheme val="minor"/>
      </rPr>
      <t>2 prostaatkankerdetectie</t>
    </r>
  </si>
  <si>
    <t>INTERACTIEF DASHBOARD:  Nationale en pathologielab-specifieke prostaatbioptuitkomsten en geschatte MRI uptake</t>
  </si>
  <si>
    <r>
      <rPr>
        <b/>
        <sz val="10"/>
        <color theme="1"/>
        <rFont val="Arial"/>
        <family val="2"/>
      </rPr>
      <t>GEBRUIKSINSTRUCTIE</t>
    </r>
    <r>
      <rPr>
        <sz val="10"/>
        <color theme="1"/>
        <rFont val="Arial"/>
        <family val="2"/>
      </rPr>
      <t xml:space="preserve">
</t>
    </r>
    <r>
      <rPr>
        <b/>
        <sz val="10"/>
        <color theme="1"/>
        <rFont val="Arial"/>
        <family val="2"/>
      </rPr>
      <t>INTERACTIEF DASHBOARD: Nationale en pathologielab-specifieke prostaatbioptuitkomsten en geschatte MRI-uptake</t>
    </r>
    <r>
      <rPr>
        <sz val="10"/>
        <color theme="1"/>
        <rFont val="Arial"/>
        <family val="2"/>
      </rPr>
      <t xml:space="preserve">
Het dashboard is interactief en kan worden aangepast aan de gewenste selectie. Via de filtermenu’s kan één of meerdere jaren en één of meerdere pathologielaboratoria worden gekozen. Voor meervoudige selectie kan in het filtermenu de daarvoor bestemde knop worden gebruikt, waarna meerdere opties tegelijk kunnen worden aangeklikt. Na het maken van de selectie passen de grafieken en tabellen zich automatisch aan, zodat zowel landelijke trends als laboratorium-specifieke uitkomsten inzichtelijk worden gemaakt en eenvoudig met elkaar kunnen worden vergeleken.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</si>
</sst>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0"/>
      <color theme="1"/>
      <name val="Arial"/>
      <family val="2"/>
    </font>
    <font>
      <b/>
      <sz val="10"/>
      <color theme="1"/>
      <name val="Arial"/>
      <family val="2"/>
    </font>
    <font>
      <b/>
      <sz val="20"/>
      <color theme="1"/>
      <name val="Calibri"/>
      <family val="2"/>
      <scheme val="minor"/>
    </font>
    <font>
      <sz val="10"/>
      <color theme="1"/>
      <name val="Calibri"/>
      <family val="2"/>
      <scheme val="minor"/>
    </font>
    <font>
      <sz val="10"/>
      <color theme="0"/>
      <name val="Calibri"/>
      <family val="2"/>
      <scheme val="minor"/>
    </font>
    <font>
      <b/>
      <sz val="18"/>
      <color theme="1"/>
      <name val="Calibri"/>
      <family val="2"/>
      <scheme val="minor"/>
    </font>
    <font>
      <b/>
      <sz val="10"/>
      <color theme="1"/>
      <name val="Calibri"/>
      <family val="2"/>
      <scheme val="minor"/>
    </font>
    <font>
      <b/>
      <sz val="18"/>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double">
        <color theme="8" tint="0.79998168889431442"/>
      </left>
      <right/>
      <top/>
      <bottom/>
      <diagonal/>
    </border>
  </borders>
  <cellStyleXfs count="1">
    <xf numFmtId="0" fontId="0" fillId="0" borderId="0"/>
  </cellStyleXfs>
  <cellXfs count="32">
    <xf numFmtId="0" fontId="0" fillId="0" borderId="0" xfId="0"/>
    <xf numFmtId="0" fontId="0" fillId="0" borderId="0" xfId="0" applyFont="1" applyAlignment="1">
      <alignment horizontal="right"/>
    </xf>
    <xf numFmtId="1" fontId="0" fillId="0" borderId="0" xfId="0" applyNumberFormat="1" applyFont="1" applyAlignment="1">
      <alignment horizontal="right"/>
    </xf>
    <xf numFmtId="1" fontId="0" fillId="0" borderId="0" xfId="0" applyNumberFormat="1" applyFont="1" applyFill="1" applyAlignment="1">
      <alignment horizontal="right"/>
    </xf>
    <xf numFmtId="0" fontId="0" fillId="0" borderId="0" xfId="0" applyFont="1" applyBorder="1" applyAlignment="1">
      <alignment horizontal="right" vertical="center"/>
    </xf>
    <xf numFmtId="0" fontId="1" fillId="0" borderId="0" xfId="0" applyFont="1" applyAlignment="1">
      <alignment horizontal="left"/>
    </xf>
    <xf numFmtId="0" fontId="1" fillId="0" borderId="0" xfId="0" applyFont="1" applyAlignment="1">
      <alignment horizontal="left" wrapText="1"/>
    </xf>
    <xf numFmtId="0" fontId="2" fillId="2" borderId="0" xfId="0" applyFont="1" applyFill="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NumberFormat="1" applyFont="1" applyAlignment="1">
      <alignment horizontal="right"/>
    </xf>
    <xf numFmtId="0" fontId="3" fillId="2" borderId="0" xfId="0" applyFont="1" applyFill="1"/>
    <xf numFmtId="0" fontId="3" fillId="2" borderId="0" xfId="0" applyFont="1" applyFill="1" applyAlignment="1">
      <alignment horizontal="left"/>
    </xf>
    <xf numFmtId="0" fontId="3" fillId="0" borderId="0" xfId="0" applyFont="1"/>
    <xf numFmtId="0" fontId="3" fillId="4" borderId="0" xfId="0" applyFont="1" applyFill="1"/>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Border="1"/>
    <xf numFmtId="0" fontId="4" fillId="4" borderId="0" xfId="0" applyFont="1" applyFill="1"/>
    <xf numFmtId="0" fontId="3" fillId="0" borderId="0" xfId="0" applyFont="1" applyFill="1"/>
    <xf numFmtId="0" fontId="6" fillId="0" borderId="1" xfId="0" applyFont="1" applyFill="1" applyBorder="1"/>
    <xf numFmtId="0" fontId="6" fillId="0" borderId="1" xfId="0" applyFont="1" applyFill="1" applyBorder="1" applyAlignment="1">
      <alignment horizontal="center"/>
    </xf>
    <xf numFmtId="0" fontId="0" fillId="0" borderId="0" xfId="0" applyNumberFormat="1" applyAlignment="1">
      <alignment horizontal="center"/>
    </xf>
    <xf numFmtId="0" fontId="3" fillId="0" borderId="0" xfId="0" applyFont="1" applyFill="1" applyBorder="1"/>
    <xf numFmtId="0" fontId="0" fillId="0" borderId="0" xfId="0" applyBorder="1" applyAlignment="1">
      <alignment horizontal="left"/>
    </xf>
    <xf numFmtId="0" fontId="0" fillId="0" borderId="0" xfId="0" applyNumberFormat="1" applyBorder="1" applyAlignment="1">
      <alignment horizontal="center"/>
    </xf>
    <xf numFmtId="0" fontId="5" fillId="3"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5" borderId="0" xfId="0" applyFont="1" applyFill="1" applyBorder="1" applyAlignment="1">
      <alignment horizontal="center"/>
    </xf>
    <xf numFmtId="0" fontId="0" fillId="0" borderId="0" xfId="0" applyAlignment="1">
      <alignment wrapText="1"/>
    </xf>
    <xf numFmtId="0" fontId="0" fillId="0" borderId="0" xfId="0" applyAlignment="1"/>
  </cellXfs>
  <cellStyles count="1">
    <cellStyle name="Standaard" xfId="0" builtinId="0"/>
  </cellStyles>
  <dxfs count="47">
    <dxf>
      <font>
        <b/>
      </font>
    </dxf>
    <dxf>
      <font>
        <b/>
      </font>
    </dxf>
    <dxf>
      <font>
        <b/>
      </font>
    </dxf>
    <dxf>
      <font>
        <b/>
      </font>
    </dxf>
    <dxf>
      <font>
        <b/>
      </font>
    </dxf>
    <dxf>
      <font>
        <b/>
      </font>
    </dxf>
    <dxf>
      <font>
        <b/>
      </font>
    </dxf>
    <dxf>
      <font>
        <b/>
      </font>
    </dxf>
    <dxf>
      <font>
        <b/>
      </font>
    </dxf>
    <dxf>
      <font>
        <b/>
      </font>
    </dxf>
    <dxf>
      <font>
        <b/>
      </font>
    </dxf>
    <dxf>
      <font>
        <b/>
      </font>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font>
    </dxf>
    <dxf>
      <font>
        <b/>
      </font>
    </dxf>
    <dxf>
      <fill>
        <patternFill>
          <bgColor rgb="FF649B3F"/>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0" tint="-0.14996795556505021"/>
        </patternFill>
      </fill>
    </dxf>
    <dxf>
      <fill>
        <patternFill>
          <bgColor rgb="FF669E4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7" tint="0.3999450666829432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theme="8" tint="-0.499984740745262"/>
        </patternFill>
      </fill>
    </dxf>
    <dxf>
      <fill>
        <patternFill>
          <bgColor theme="9" tint="0.59996337778862885"/>
        </patternFill>
      </fill>
    </dxf>
    <dxf>
      <fill>
        <patternFill>
          <bgColor theme="7" tint="0.79998168889431442"/>
        </patternFill>
      </fill>
    </dxf>
    <dxf>
      <fill>
        <patternFill>
          <bgColor theme="7" tint="0.59996337778862885"/>
        </patternFill>
      </fill>
    </dxf>
    <dxf>
      <fill>
        <patternFill>
          <bgColor theme="5" tint="0.59996337778862885"/>
        </patternFill>
      </fill>
    </dxf>
    <dxf>
      <fill>
        <patternFill>
          <bgColor theme="5" tint="0.39994506668294322"/>
        </patternFill>
      </fill>
    </dxf>
    <dxf>
      <fill>
        <patternFill>
          <bgColor theme="8" tint="-0.24994659260841701"/>
        </patternFill>
      </fill>
    </dxf>
  </dxfs>
  <tableStyles count="1" defaultTableStyle="TableStyleMedium2" defaultPivotStyle="PivotStyleLight16">
    <tableStyle name="Slicerstijl 1" pivot="0" table="0" count="1" xr9:uid="{00000000-0011-0000-FFFF-FFFF00000000}">
      <tableStyleElement type="wholeTable" dxfId="46"/>
    </tableStyle>
  </tableStyles>
  <colors>
    <mruColors>
      <color rgb="FF649B3F"/>
      <color rgb="FF669E40"/>
      <color rgb="FFF0F3FA"/>
    </mruColors>
  </colors>
  <extLst>
    <ext xmlns:x14="http://schemas.microsoft.com/office/spreadsheetml/2009/9/main" uri="{EB79DEF2-80B8-43e5-95BD-54CBDDF9020C}">
      <x14:slicerStyles defaultSlicerStyle="SlicerStyleLight1">
        <x14:slicerStyle name="Slicerstijl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[Dashboard_SKMS_Z69118327_final_met gebruiksinstructie op tab 2.xlsx]DT 1 neg biopten!Draaitabel1</c:name>
    <c:fmtId val="7"/>
  </c:pivotSource>
  <c:chart>
    <c:title>
      <c:tx>
        <c:rich>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r>
              <a:rPr lang="nl-NL" b="1"/>
              <a:t>% negatieve</a:t>
            </a:r>
            <a:r>
              <a:rPr lang="nl-NL" b="1" baseline="0"/>
              <a:t> biopten per jaar</a:t>
            </a:r>
            <a:endParaRPr lang="nl-NL"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4"/>
      </c:pivotFmt>
      <c:pivotFmt>
        <c:idx val="165"/>
      </c:pivotFmt>
      <c:pivotFmt>
        <c:idx val="166"/>
      </c:pivotFmt>
      <c:pivotFmt>
        <c:idx val="167"/>
      </c:pivotFmt>
      <c:pivotFmt>
        <c:idx val="168"/>
      </c:pivotFmt>
      <c:pivotFmt>
        <c:idx val="169"/>
      </c:pivotFmt>
      <c:pivotFmt>
        <c:idx val="170"/>
      </c:pivotFmt>
      <c:pivotFmt>
        <c:idx val="171"/>
      </c:pivotFmt>
      <c:pivotFmt>
        <c:idx val="172"/>
      </c:pivotFmt>
      <c:pivotFmt>
        <c:idx val="173"/>
      </c:pivotFmt>
      <c:pivotFmt>
        <c:idx val="174"/>
      </c:pivotFmt>
      <c:pivotFmt>
        <c:idx val="175"/>
      </c:pivotFmt>
      <c:pivotFmt>
        <c:idx val="176"/>
      </c:pivotFmt>
      <c:pivotFmt>
        <c:idx val="177"/>
      </c:pivotFmt>
      <c:pivotFmt>
        <c:idx val="178"/>
      </c:pivotFmt>
      <c:pivotFmt>
        <c:idx val="179"/>
      </c:pivotFmt>
      <c:pivotFmt>
        <c:idx val="180"/>
      </c:pivotFmt>
      <c:pivotFmt>
        <c:idx val="181"/>
      </c:pivotFmt>
      <c:pivotFmt>
        <c:idx val="182"/>
      </c:pivotFmt>
      <c:pivotFmt>
        <c:idx val="183"/>
      </c:pivotFmt>
      <c:pivotFmt>
        <c:idx val="184"/>
      </c:pivotFmt>
      <c:pivotFmt>
        <c:idx val="185"/>
      </c:pivotFmt>
      <c:pivotFmt>
        <c:idx val="186"/>
      </c:pivotFmt>
      <c:pivotFmt>
        <c:idx val="187"/>
      </c:pivotFmt>
      <c:pivotFmt>
        <c:idx val="188"/>
      </c:pivotFmt>
      <c:pivotFmt>
        <c:idx val="189"/>
      </c:pivotFmt>
      <c:pivotFmt>
        <c:idx val="190"/>
      </c:pivotFmt>
      <c:pivotFmt>
        <c:idx val="191"/>
      </c:pivotFmt>
      <c:pivotFmt>
        <c:idx val="192"/>
      </c:pivotFmt>
      <c:pivotFmt>
        <c:idx val="193"/>
      </c:pivotFmt>
      <c:pivotFmt>
        <c:idx val="194"/>
      </c:pivotFmt>
      <c:pivotFmt>
        <c:idx val="195"/>
      </c:pivotFmt>
      <c:pivotFmt>
        <c:idx val="196"/>
      </c:pivotFmt>
      <c:pivotFmt>
        <c:idx val="197"/>
      </c:pivotFmt>
      <c:pivotFmt>
        <c:idx val="198"/>
      </c:pivotFmt>
      <c:pivotFmt>
        <c:idx val="199"/>
      </c:pivotFmt>
      <c:pivotFmt>
        <c:idx val="200"/>
      </c:pivotFmt>
      <c:pivotFmt>
        <c:idx val="201"/>
      </c:pivotFmt>
      <c:pivotFmt>
        <c:idx val="202"/>
      </c:pivotFmt>
      <c:pivotFmt>
        <c:idx val="203"/>
      </c:pivotFmt>
      <c:pivotFmt>
        <c:idx val="20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0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0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0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0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0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3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4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4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4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4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4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6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7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8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29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0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none"/>
        </c:marker>
      </c:pivotFmt>
      <c:pivotFmt>
        <c:idx val="329"/>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330"/>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331"/>
        <c:spPr>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332"/>
        <c:spPr>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333"/>
        <c:spPr>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
        <c:idx val="334"/>
        <c:spPr>
          <a:ln w="22225" cap="rnd" cmpd="sng" algn="ctr">
            <a:solidFill>
              <a:schemeClr val="accent1"/>
            </a:solidFill>
            <a:round/>
          </a:ln>
          <a:effectLst/>
        </c:spPr>
        <c:marker>
          <c:symbol val="circle"/>
          <c:size val="4"/>
          <c:spPr>
            <a:solidFill>
              <a:schemeClr val="accent6"/>
            </a:solidFill>
            <a:ln w="9525" cap="flat" cmpd="sng" algn="ctr">
              <a:solidFill>
                <a:schemeClr val="accent6"/>
              </a:solidFill>
              <a:round/>
            </a:ln>
            <a:effectLst/>
          </c:spPr>
        </c:marker>
      </c:pivotFmt>
      <c:pivotFmt>
        <c:idx val="335"/>
        <c:spPr>
          <a:ln w="22225" cap="rnd" cmpd="sng" algn="ctr">
            <a:solidFill>
              <a:schemeClr val="accent1"/>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pivotFmt>
      <c:pivotFmt>
        <c:idx val="336"/>
        <c:spPr>
          <a:ln w="22225" cap="rnd" cmpd="sng" algn="ctr">
            <a:solidFill>
              <a:schemeClr val="accent1"/>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pivotFmt>
      <c:pivotFmt>
        <c:idx val="337"/>
        <c:spPr>
          <a:ln w="22225" cap="rnd" cmpd="sng" algn="ctr">
            <a:solidFill>
              <a:schemeClr val="accent1"/>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pivotFmt>
      <c:pivotFmt>
        <c:idx val="338"/>
        <c:spPr>
          <a:ln w="22225" cap="rnd" cmpd="sng" algn="ctr">
            <a:solidFill>
              <a:schemeClr val="accent1"/>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pivotFmt>
      <c:pivotFmt>
        <c:idx val="339"/>
        <c:spPr>
          <a:ln w="22225" cap="rnd" cmpd="sng" algn="ctr">
            <a:solidFill>
              <a:schemeClr val="accent1"/>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pivotFmt>
      <c:pivotFmt>
        <c:idx val="340"/>
        <c:spPr>
          <a:ln w="22225" cap="rnd" cmpd="sng" algn="ctr">
            <a:solidFill>
              <a:schemeClr val="accent1"/>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pivotFmt>
      <c:pivotFmt>
        <c:idx val="341"/>
        <c:spPr>
          <a:ln w="22225" cap="rnd" cmpd="sng" algn="ctr">
            <a:solidFill>
              <a:schemeClr val="accent1"/>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pivotFmt>
      <c:pivotFmt>
        <c:idx val="342"/>
        <c:spPr>
          <a:ln w="22225" cap="rnd" cmpd="sng" algn="ctr">
            <a:solidFill>
              <a:schemeClr val="accent1"/>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pivotFmt>
      <c:pivotFmt>
        <c:idx val="343"/>
        <c:spPr>
          <a:ln w="22225" cap="rnd" cmpd="sng" algn="ctr">
            <a:solidFill>
              <a:schemeClr val="accent1"/>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pivotFmt>
      <c:pivotFmt>
        <c:idx val="344"/>
        <c:spPr>
          <a:ln w="22225" cap="rnd" cmpd="sng" algn="ctr">
            <a:solidFill>
              <a:schemeClr val="accent1"/>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pivotFmt>
      <c:pivotFmt>
        <c:idx val="345"/>
        <c:spPr>
          <a:ln w="22225" cap="rnd" cmpd="sng" algn="ctr">
            <a:solidFill>
              <a:schemeClr val="accent1"/>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pivotFmt>
      <c:pivotFmt>
        <c:idx val="346"/>
        <c:spPr>
          <a:ln w="22225" cap="rnd" cmpd="sng" algn="ctr">
            <a:solidFill>
              <a:schemeClr val="accent1"/>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pivotFmt>
      <c:pivotFmt>
        <c:idx val="347"/>
        <c:spPr>
          <a:ln w="22225" cap="rnd" cmpd="sng" algn="ctr">
            <a:solidFill>
              <a:schemeClr val="accent1"/>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pivotFmt>
      <c:pivotFmt>
        <c:idx val="348"/>
        <c:spPr>
          <a:ln w="22225" cap="rnd" cmpd="sng" algn="ctr">
            <a:solidFill>
              <a:schemeClr val="accent1"/>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pivotFmt>
      <c:pivotFmt>
        <c:idx val="349"/>
        <c:spPr>
          <a:ln w="22225" cap="rnd" cmpd="sng" algn="ctr">
            <a:solidFill>
              <a:schemeClr val="accent1"/>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pivotFmt>
      <c:pivotFmt>
        <c:idx val="350"/>
        <c:spPr>
          <a:ln w="22225" cap="rnd" cmpd="sng" algn="ctr">
            <a:solidFill>
              <a:schemeClr val="accent1"/>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pivotFmt>
      <c:pivotFmt>
        <c:idx val="351"/>
        <c:spPr>
          <a:ln w="22225" cap="rnd" cmpd="sng" algn="ctr">
            <a:solidFill>
              <a:schemeClr val="accent1"/>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pivotFmt>
      <c:pivotFmt>
        <c:idx val="352"/>
        <c:spPr>
          <a:ln w="22225" cap="rnd" cmpd="sng" algn="ctr">
            <a:solidFill>
              <a:schemeClr val="accent1"/>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pivotFmt>
      <c:pivotFmt>
        <c:idx val="353"/>
        <c:spPr>
          <a:ln w="22225" cap="rnd" cmpd="sng" algn="ctr">
            <a:solidFill>
              <a:schemeClr val="accent1"/>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pivotFmt>
      <c:pivotFmt>
        <c:idx val="354"/>
        <c:spPr>
          <a:ln w="22225" cap="rnd" cmpd="sng" algn="ctr">
            <a:solidFill>
              <a:schemeClr val="accent1"/>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pivotFmt>
      <c:pivotFmt>
        <c:idx val="355"/>
        <c:spPr>
          <a:ln w="22225" cap="rnd" cmpd="sng" algn="ctr">
            <a:solidFill>
              <a:schemeClr val="accent1"/>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pivotFmt>
      <c:pivotFmt>
        <c:idx val="356"/>
        <c:spPr>
          <a:ln w="22225" cap="rnd" cmpd="sng" algn="ctr">
            <a:solidFill>
              <a:schemeClr val="accent1"/>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pivotFmt>
      <c:pivotFmt>
        <c:idx val="357"/>
        <c:spPr>
          <a:ln w="22225" cap="rnd" cmpd="sng" algn="ctr">
            <a:solidFill>
              <a:schemeClr val="accent1"/>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pivotFmt>
      <c:pivotFmt>
        <c:idx val="358"/>
        <c:spPr>
          <a:ln w="22225" cap="rnd" cmpd="sng" algn="ctr">
            <a:solidFill>
              <a:schemeClr val="accent1"/>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pivotFmt>
      <c:pivotFmt>
        <c:idx val="359"/>
        <c:spPr>
          <a:ln w="22225" cap="rnd" cmpd="sng" algn="ctr">
            <a:solidFill>
              <a:schemeClr val="accent1"/>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pivotFmt>
      <c:pivotFmt>
        <c:idx val="360"/>
        <c:spPr>
          <a:ln w="22225" cap="rnd" cmpd="sng" algn="ctr">
            <a:solidFill>
              <a:schemeClr val="accent1"/>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pivotFmt>
      <c:pivotFmt>
        <c:idx val="361"/>
        <c:spPr>
          <a:ln w="22225" cap="rnd" cmpd="sng" algn="ctr">
            <a:solidFill>
              <a:schemeClr val="accent1"/>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pivotFmt>
      <c:pivotFmt>
        <c:idx val="362"/>
        <c:spPr>
          <a:ln w="22225" cap="rnd" cmpd="sng" algn="ctr">
            <a:solidFill>
              <a:schemeClr val="accent1"/>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pivotFmt>
      <c:pivotFmt>
        <c:idx val="363"/>
        <c:spPr>
          <a:ln w="22225" cap="rnd" cmpd="sng" algn="ctr">
            <a:solidFill>
              <a:schemeClr val="accent1"/>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pivotFmt>
      <c:pivotFmt>
        <c:idx val="364"/>
        <c:spPr>
          <a:ln w="22225" cap="rnd" cmpd="sng" algn="ctr">
            <a:solidFill>
              <a:schemeClr val="accent1"/>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pivotFmt>
      <c:pivotFmt>
        <c:idx val="365"/>
        <c:spPr>
          <a:ln w="22225" cap="rnd" cmpd="sng" algn="ctr">
            <a:solidFill>
              <a:schemeClr val="accent1"/>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pivotFmt>
      <c:pivotFmt>
        <c:idx val="366"/>
        <c:spPr>
          <a:ln w="22225" cap="rnd" cmpd="sng" algn="ctr">
            <a:solidFill>
              <a:schemeClr val="accent1"/>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pivotFmt>
      <c:pivotFmt>
        <c:idx val="367"/>
        <c:spPr>
          <a:ln w="22225" cap="rnd" cmpd="sng" algn="ctr">
            <a:solidFill>
              <a:schemeClr val="accent1"/>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pivotFmt>
      <c:pivotFmt>
        <c:idx val="368"/>
        <c:spPr>
          <a:ln w="22225" cap="rnd" cmpd="sng" algn="ctr">
            <a:solidFill>
              <a:schemeClr val="accent1"/>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pivotFmt>
      <c:pivotFmt>
        <c:idx val="369"/>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s>
    <c:plotArea>
      <c:layout/>
      <c:lineChart>
        <c:grouping val="standard"/>
        <c:varyColors val="0"/>
        <c:ser>
          <c:idx val="0"/>
          <c:order val="0"/>
          <c:tx>
            <c:strRef>
              <c:f>'DT 1 neg biopten'!$B$3:$B$4</c:f>
              <c:strCache>
                <c:ptCount val="1"/>
                <c:pt idx="0">
                  <c:v>1</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'DT 1 neg biopten'!$A$5:$A$6</c:f>
              <c:strCache>
                <c:ptCount val="2"/>
                <c:pt idx="0">
                  <c:v>2015</c:v>
                </c:pt>
                <c:pt idx="1">
                  <c:v>2021</c:v>
                </c:pt>
              </c:strCache>
            </c:strRef>
          </c:cat>
          <c:val>
            <c:numRef>
              <c:f>'DT 1 neg biopten'!$B$5:$B$6</c:f>
              <c:numCache>
                <c:formatCode>General</c:formatCode>
                <c:ptCount val="2"/>
                <c:pt idx="0">
                  <c:v>47</c:v>
                </c:pt>
                <c:pt idx="1">
                  <c:v>22</c:v>
                </c:pt>
              </c:numCache>
            </c:numRef>
          </c:val>
          <c:smooth val="0"/>
          <c:extLst>
            <c:ext xmlns:c16="http://schemas.microsoft.com/office/drawing/2014/chart" uri="{C3380CC4-5D6E-409C-BE32-E72D297353CC}">
              <c16:uniqueId val="{00000000-01BC-4FE3-A440-947FE95A3AAE}"/>
            </c:ext>
          </c:extLst>
        </c:ser>
        <c:ser>
          <c:idx val="1"/>
          <c:order val="1"/>
          <c:tx>
            <c:strRef>
              <c:f>'DT 1 neg biopten'!$C$3:$C$4</c:f>
              <c:strCache>
                <c:ptCount val="1"/>
                <c:pt idx="0">
                  <c:v>2</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'DT 1 neg biopten'!$A$5:$A$6</c:f>
              <c:strCache>
                <c:ptCount val="2"/>
                <c:pt idx="0">
                  <c:v>2015</c:v>
                </c:pt>
                <c:pt idx="1">
                  <c:v>2021</c:v>
                </c:pt>
              </c:strCache>
            </c:strRef>
          </c:cat>
          <c:val>
            <c:numRef>
              <c:f>'DT 1 neg biopten'!$C$5:$C$6</c:f>
              <c:numCache>
                <c:formatCode>General</c:formatCode>
                <c:ptCount val="2"/>
                <c:pt idx="0">
                  <c:v>48</c:v>
                </c:pt>
                <c:pt idx="1">
                  <c:v>30</c:v>
                </c:pt>
              </c:numCache>
            </c:numRef>
          </c:val>
          <c:smooth val="0"/>
          <c:extLst>
            <c:ext xmlns:c16="http://schemas.microsoft.com/office/drawing/2014/chart" uri="{C3380CC4-5D6E-409C-BE32-E72D297353CC}">
              <c16:uniqueId val="{00000001-FEBD-47F1-8BFA-D658A92CFD0B}"/>
            </c:ext>
          </c:extLst>
        </c:ser>
        <c:ser>
          <c:idx val="2"/>
          <c:order val="2"/>
          <c:tx>
            <c:strRef>
              <c:f>'DT 1 neg biopten'!$D$3:$D$4</c:f>
              <c:strCache>
                <c:ptCount val="1"/>
                <c:pt idx="0">
                  <c:v>3</c:v>
                </c:pt>
              </c:strCache>
            </c:strRef>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strRef>
              <c:f>'DT 1 neg biopten'!$A$5:$A$6</c:f>
              <c:strCache>
                <c:ptCount val="2"/>
                <c:pt idx="0">
                  <c:v>2015</c:v>
                </c:pt>
                <c:pt idx="1">
                  <c:v>2021</c:v>
                </c:pt>
              </c:strCache>
            </c:strRef>
          </c:cat>
          <c:val>
            <c:numRef>
              <c:f>'DT 1 neg biopten'!$D$5:$D$6</c:f>
              <c:numCache>
                <c:formatCode>General</c:formatCode>
                <c:ptCount val="2"/>
                <c:pt idx="0">
                  <c:v>45</c:v>
                </c:pt>
                <c:pt idx="1">
                  <c:v>23</c:v>
                </c:pt>
              </c:numCache>
            </c:numRef>
          </c:val>
          <c:smooth val="0"/>
          <c:extLst>
            <c:ext xmlns:c16="http://schemas.microsoft.com/office/drawing/2014/chart" uri="{C3380CC4-5D6E-409C-BE32-E72D297353CC}">
              <c16:uniqueId val="{00000002-FEBD-47F1-8BFA-D658A92CFD0B}"/>
            </c:ext>
          </c:extLst>
        </c:ser>
        <c:ser>
          <c:idx val="3"/>
          <c:order val="3"/>
          <c:tx>
            <c:strRef>
              <c:f>'DT 1 neg biopten'!$E$3:$E$4</c:f>
              <c:strCache>
                <c:ptCount val="1"/>
                <c:pt idx="0">
                  <c:v>4</c:v>
                </c:pt>
              </c:strCache>
            </c:strRef>
          </c:tx>
          <c:spPr>
            <a:ln w="22225" cap="rnd" cmpd="sng" algn="ctr">
              <a:solidFill>
                <a:schemeClr val="accent4"/>
              </a:solidFill>
              <a:round/>
            </a:ln>
            <a:effectLst/>
          </c:spPr>
          <c:marker>
            <c:symbol val="circle"/>
            <c:size val="4"/>
            <c:spPr>
              <a:solidFill>
                <a:schemeClr val="accent4"/>
              </a:solidFill>
              <a:ln w="9525" cap="flat" cmpd="sng" algn="ctr">
                <a:solidFill>
                  <a:schemeClr val="accent4"/>
                </a:solidFill>
                <a:round/>
              </a:ln>
              <a:effectLst/>
            </c:spPr>
          </c:marker>
          <c:cat>
            <c:strRef>
              <c:f>'DT 1 neg biopten'!$A$5:$A$6</c:f>
              <c:strCache>
                <c:ptCount val="2"/>
                <c:pt idx="0">
                  <c:v>2015</c:v>
                </c:pt>
                <c:pt idx="1">
                  <c:v>2021</c:v>
                </c:pt>
              </c:strCache>
            </c:strRef>
          </c:cat>
          <c:val>
            <c:numRef>
              <c:f>'DT 1 neg biopten'!$E$5:$E$6</c:f>
              <c:numCache>
                <c:formatCode>General</c:formatCode>
                <c:ptCount val="2"/>
                <c:pt idx="0">
                  <c:v>41</c:v>
                </c:pt>
                <c:pt idx="1">
                  <c:v>21</c:v>
                </c:pt>
              </c:numCache>
            </c:numRef>
          </c:val>
          <c:smooth val="0"/>
          <c:extLst>
            <c:ext xmlns:c16="http://schemas.microsoft.com/office/drawing/2014/chart" uri="{C3380CC4-5D6E-409C-BE32-E72D297353CC}">
              <c16:uniqueId val="{00000003-FEBD-47F1-8BFA-D658A92CFD0B}"/>
            </c:ext>
          </c:extLst>
        </c:ser>
        <c:ser>
          <c:idx val="4"/>
          <c:order val="4"/>
          <c:tx>
            <c:strRef>
              <c:f>'DT 1 neg biopten'!$F$3:$F$4</c:f>
              <c:strCache>
                <c:ptCount val="1"/>
                <c:pt idx="0">
                  <c:v>5</c:v>
                </c:pt>
              </c:strCache>
            </c:strRef>
          </c:tx>
          <c:spPr>
            <a:ln w="22225" cap="rnd" cmpd="sng" algn="ctr">
              <a:solidFill>
                <a:schemeClr val="accent5"/>
              </a:solidFill>
              <a:round/>
            </a:ln>
            <a:effectLst/>
          </c:spPr>
          <c:marker>
            <c:symbol val="circle"/>
            <c:size val="4"/>
            <c:spPr>
              <a:solidFill>
                <a:schemeClr val="accent5"/>
              </a:solidFill>
              <a:ln w="9525" cap="flat" cmpd="sng" algn="ctr">
                <a:solidFill>
                  <a:schemeClr val="accent5"/>
                </a:solidFill>
                <a:round/>
              </a:ln>
              <a:effectLst/>
            </c:spPr>
          </c:marker>
          <c:cat>
            <c:strRef>
              <c:f>'DT 1 neg biopten'!$A$5:$A$6</c:f>
              <c:strCache>
                <c:ptCount val="2"/>
                <c:pt idx="0">
                  <c:v>2015</c:v>
                </c:pt>
                <c:pt idx="1">
                  <c:v>2021</c:v>
                </c:pt>
              </c:strCache>
            </c:strRef>
          </c:cat>
          <c:val>
            <c:numRef>
              <c:f>'DT 1 neg biopten'!$F$5:$F$6</c:f>
              <c:numCache>
                <c:formatCode>General</c:formatCode>
                <c:ptCount val="2"/>
                <c:pt idx="0">
                  <c:v>55</c:v>
                </c:pt>
                <c:pt idx="1">
                  <c:v>32</c:v>
                </c:pt>
              </c:numCache>
            </c:numRef>
          </c:val>
          <c:smooth val="0"/>
          <c:extLst>
            <c:ext xmlns:c16="http://schemas.microsoft.com/office/drawing/2014/chart" uri="{C3380CC4-5D6E-409C-BE32-E72D297353CC}">
              <c16:uniqueId val="{00000004-FEBD-47F1-8BFA-D658A92CFD0B}"/>
            </c:ext>
          </c:extLst>
        </c:ser>
        <c:ser>
          <c:idx val="5"/>
          <c:order val="5"/>
          <c:tx>
            <c:strRef>
              <c:f>'DT 1 neg biopten'!$G$3:$G$4</c:f>
              <c:strCache>
                <c:ptCount val="1"/>
                <c:pt idx="0">
                  <c:v>6</c:v>
                </c:pt>
              </c:strCache>
            </c:strRef>
          </c:tx>
          <c:spPr>
            <a:ln w="22225" cap="rnd" cmpd="sng" algn="ctr">
              <a:solidFill>
                <a:schemeClr val="accent6"/>
              </a:solidFill>
              <a:round/>
            </a:ln>
            <a:effectLst/>
          </c:spPr>
          <c:marker>
            <c:symbol val="circle"/>
            <c:size val="4"/>
            <c:spPr>
              <a:solidFill>
                <a:schemeClr val="accent6"/>
              </a:solidFill>
              <a:ln w="9525" cap="flat" cmpd="sng" algn="ctr">
                <a:solidFill>
                  <a:schemeClr val="accent6"/>
                </a:solidFill>
                <a:round/>
              </a:ln>
              <a:effectLst/>
            </c:spPr>
          </c:marker>
          <c:cat>
            <c:strRef>
              <c:f>'DT 1 neg biopten'!$A$5:$A$6</c:f>
              <c:strCache>
                <c:ptCount val="2"/>
                <c:pt idx="0">
                  <c:v>2015</c:v>
                </c:pt>
                <c:pt idx="1">
                  <c:v>2021</c:v>
                </c:pt>
              </c:strCache>
            </c:strRef>
          </c:cat>
          <c:val>
            <c:numRef>
              <c:f>'DT 1 neg biopten'!$G$5:$G$6</c:f>
              <c:numCache>
                <c:formatCode>General</c:formatCode>
                <c:ptCount val="2"/>
                <c:pt idx="0">
                  <c:v>48</c:v>
                </c:pt>
                <c:pt idx="1">
                  <c:v>39</c:v>
                </c:pt>
              </c:numCache>
            </c:numRef>
          </c:val>
          <c:smooth val="0"/>
          <c:extLst>
            <c:ext xmlns:c16="http://schemas.microsoft.com/office/drawing/2014/chart" uri="{C3380CC4-5D6E-409C-BE32-E72D297353CC}">
              <c16:uniqueId val="{00000005-FEBD-47F1-8BFA-D658A92CFD0B}"/>
            </c:ext>
          </c:extLst>
        </c:ser>
        <c:ser>
          <c:idx val="6"/>
          <c:order val="6"/>
          <c:tx>
            <c:strRef>
              <c:f>'DT 1 neg biopten'!$H$3:$H$4</c:f>
              <c:strCache>
                <c:ptCount val="1"/>
                <c:pt idx="0">
                  <c:v>7</c:v>
                </c:pt>
              </c:strCache>
            </c:strRef>
          </c:tx>
          <c:spPr>
            <a:ln w="22225" cap="rnd" cmpd="sng" algn="ctr">
              <a:solidFill>
                <a:schemeClr val="accent1">
                  <a:lumMod val="60000"/>
                </a:schemeClr>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cat>
            <c:strRef>
              <c:f>'DT 1 neg biopten'!$A$5:$A$6</c:f>
              <c:strCache>
                <c:ptCount val="2"/>
                <c:pt idx="0">
                  <c:v>2015</c:v>
                </c:pt>
                <c:pt idx="1">
                  <c:v>2021</c:v>
                </c:pt>
              </c:strCache>
            </c:strRef>
          </c:cat>
          <c:val>
            <c:numRef>
              <c:f>'DT 1 neg biopten'!$H$5:$H$6</c:f>
              <c:numCache>
                <c:formatCode>General</c:formatCode>
                <c:ptCount val="2"/>
                <c:pt idx="0">
                  <c:v>51</c:v>
                </c:pt>
                <c:pt idx="1">
                  <c:v>24</c:v>
                </c:pt>
              </c:numCache>
            </c:numRef>
          </c:val>
          <c:smooth val="0"/>
          <c:extLst>
            <c:ext xmlns:c16="http://schemas.microsoft.com/office/drawing/2014/chart" uri="{C3380CC4-5D6E-409C-BE32-E72D297353CC}">
              <c16:uniqueId val="{00000006-FEBD-47F1-8BFA-D658A92CFD0B}"/>
            </c:ext>
          </c:extLst>
        </c:ser>
        <c:ser>
          <c:idx val="7"/>
          <c:order val="7"/>
          <c:tx>
            <c:strRef>
              <c:f>'DT 1 neg biopten'!$I$3:$I$4</c:f>
              <c:strCache>
                <c:ptCount val="1"/>
                <c:pt idx="0">
                  <c:v>8</c:v>
                </c:pt>
              </c:strCache>
            </c:strRef>
          </c:tx>
          <c:spPr>
            <a:ln w="22225" cap="rnd" cmpd="sng" algn="ctr">
              <a:solidFill>
                <a:schemeClr val="accent2">
                  <a:lumMod val="60000"/>
                </a:schemeClr>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cat>
            <c:strRef>
              <c:f>'DT 1 neg biopten'!$A$5:$A$6</c:f>
              <c:strCache>
                <c:ptCount val="2"/>
                <c:pt idx="0">
                  <c:v>2015</c:v>
                </c:pt>
                <c:pt idx="1">
                  <c:v>2021</c:v>
                </c:pt>
              </c:strCache>
            </c:strRef>
          </c:cat>
          <c:val>
            <c:numRef>
              <c:f>'DT 1 neg biopten'!$I$5:$I$6</c:f>
              <c:numCache>
                <c:formatCode>General</c:formatCode>
                <c:ptCount val="2"/>
                <c:pt idx="0">
                  <c:v>46</c:v>
                </c:pt>
                <c:pt idx="1">
                  <c:v>20</c:v>
                </c:pt>
              </c:numCache>
            </c:numRef>
          </c:val>
          <c:smooth val="0"/>
          <c:extLst>
            <c:ext xmlns:c16="http://schemas.microsoft.com/office/drawing/2014/chart" uri="{C3380CC4-5D6E-409C-BE32-E72D297353CC}">
              <c16:uniqueId val="{00000007-FEBD-47F1-8BFA-D658A92CFD0B}"/>
            </c:ext>
          </c:extLst>
        </c:ser>
        <c:ser>
          <c:idx val="8"/>
          <c:order val="8"/>
          <c:tx>
            <c:strRef>
              <c:f>'DT 1 neg biopten'!$J$3:$J$4</c:f>
              <c:strCache>
                <c:ptCount val="1"/>
                <c:pt idx="0">
                  <c:v>9</c:v>
                </c:pt>
              </c:strCache>
            </c:strRef>
          </c:tx>
          <c:spPr>
            <a:ln w="22225" cap="rnd" cmpd="sng" algn="ctr">
              <a:solidFill>
                <a:schemeClr val="accent3">
                  <a:lumMod val="60000"/>
                </a:schemeClr>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cat>
            <c:strRef>
              <c:f>'DT 1 neg biopten'!$A$5:$A$6</c:f>
              <c:strCache>
                <c:ptCount val="2"/>
                <c:pt idx="0">
                  <c:v>2015</c:v>
                </c:pt>
                <c:pt idx="1">
                  <c:v>2021</c:v>
                </c:pt>
              </c:strCache>
            </c:strRef>
          </c:cat>
          <c:val>
            <c:numRef>
              <c:f>'DT 1 neg biopten'!$J$5:$J$6</c:f>
              <c:numCache>
                <c:formatCode>General</c:formatCode>
                <c:ptCount val="2"/>
                <c:pt idx="0">
                  <c:v>45</c:v>
                </c:pt>
                <c:pt idx="1">
                  <c:v>24</c:v>
                </c:pt>
              </c:numCache>
            </c:numRef>
          </c:val>
          <c:smooth val="0"/>
          <c:extLst>
            <c:ext xmlns:c16="http://schemas.microsoft.com/office/drawing/2014/chart" uri="{C3380CC4-5D6E-409C-BE32-E72D297353CC}">
              <c16:uniqueId val="{00000008-FEBD-47F1-8BFA-D658A92CFD0B}"/>
            </c:ext>
          </c:extLst>
        </c:ser>
        <c:ser>
          <c:idx val="9"/>
          <c:order val="9"/>
          <c:tx>
            <c:strRef>
              <c:f>'DT 1 neg biopten'!$K$3:$K$4</c:f>
              <c:strCache>
                <c:ptCount val="1"/>
                <c:pt idx="0">
                  <c:v>10</c:v>
                </c:pt>
              </c:strCache>
            </c:strRef>
          </c:tx>
          <c:spPr>
            <a:ln w="22225" cap="rnd" cmpd="sng" algn="ctr">
              <a:solidFill>
                <a:schemeClr val="accent4">
                  <a:lumMod val="60000"/>
                </a:schemeClr>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cat>
            <c:strRef>
              <c:f>'DT 1 neg biopten'!$A$5:$A$6</c:f>
              <c:strCache>
                <c:ptCount val="2"/>
                <c:pt idx="0">
                  <c:v>2015</c:v>
                </c:pt>
                <c:pt idx="1">
                  <c:v>2021</c:v>
                </c:pt>
              </c:strCache>
            </c:strRef>
          </c:cat>
          <c:val>
            <c:numRef>
              <c:f>'DT 1 neg biopten'!$K$5:$K$6</c:f>
              <c:numCache>
                <c:formatCode>General</c:formatCode>
                <c:ptCount val="2"/>
                <c:pt idx="0">
                  <c:v>47</c:v>
                </c:pt>
                <c:pt idx="1">
                  <c:v>31</c:v>
                </c:pt>
              </c:numCache>
            </c:numRef>
          </c:val>
          <c:smooth val="0"/>
          <c:extLst>
            <c:ext xmlns:c16="http://schemas.microsoft.com/office/drawing/2014/chart" uri="{C3380CC4-5D6E-409C-BE32-E72D297353CC}">
              <c16:uniqueId val="{00000009-FEBD-47F1-8BFA-D658A92CFD0B}"/>
            </c:ext>
          </c:extLst>
        </c:ser>
        <c:ser>
          <c:idx val="10"/>
          <c:order val="10"/>
          <c:tx>
            <c:strRef>
              <c:f>'DT 1 neg biopten'!$L$3:$L$4</c:f>
              <c:strCache>
                <c:ptCount val="1"/>
                <c:pt idx="0">
                  <c:v>11</c:v>
                </c:pt>
              </c:strCache>
            </c:strRef>
          </c:tx>
          <c:spPr>
            <a:ln w="22225" cap="rnd" cmpd="sng" algn="ctr">
              <a:solidFill>
                <a:schemeClr val="accent5">
                  <a:lumMod val="60000"/>
                </a:schemeClr>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cat>
            <c:strRef>
              <c:f>'DT 1 neg biopten'!$A$5:$A$6</c:f>
              <c:strCache>
                <c:ptCount val="2"/>
                <c:pt idx="0">
                  <c:v>2015</c:v>
                </c:pt>
                <c:pt idx="1">
                  <c:v>2021</c:v>
                </c:pt>
              </c:strCache>
            </c:strRef>
          </c:cat>
          <c:val>
            <c:numRef>
              <c:f>'DT 1 neg biopten'!$L$5:$L$6</c:f>
              <c:numCache>
                <c:formatCode>General</c:formatCode>
                <c:ptCount val="2"/>
                <c:pt idx="0">
                  <c:v>42</c:v>
                </c:pt>
                <c:pt idx="1">
                  <c:v>23</c:v>
                </c:pt>
              </c:numCache>
            </c:numRef>
          </c:val>
          <c:smooth val="0"/>
          <c:extLst>
            <c:ext xmlns:c16="http://schemas.microsoft.com/office/drawing/2014/chart" uri="{C3380CC4-5D6E-409C-BE32-E72D297353CC}">
              <c16:uniqueId val="{0000000A-FEBD-47F1-8BFA-D658A92CFD0B}"/>
            </c:ext>
          </c:extLst>
        </c:ser>
        <c:ser>
          <c:idx val="11"/>
          <c:order val="11"/>
          <c:tx>
            <c:strRef>
              <c:f>'DT 1 neg biopten'!$M$3:$M$4</c:f>
              <c:strCache>
                <c:ptCount val="1"/>
                <c:pt idx="0">
                  <c:v>12</c:v>
                </c:pt>
              </c:strCache>
            </c:strRef>
          </c:tx>
          <c:spPr>
            <a:ln w="22225" cap="rnd" cmpd="sng" algn="ctr">
              <a:solidFill>
                <a:schemeClr val="accent6">
                  <a:lumMod val="60000"/>
                </a:schemeClr>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cat>
            <c:strRef>
              <c:f>'DT 1 neg biopten'!$A$5:$A$6</c:f>
              <c:strCache>
                <c:ptCount val="2"/>
                <c:pt idx="0">
                  <c:v>2015</c:v>
                </c:pt>
                <c:pt idx="1">
                  <c:v>2021</c:v>
                </c:pt>
              </c:strCache>
            </c:strRef>
          </c:cat>
          <c:val>
            <c:numRef>
              <c:f>'DT 1 neg biopten'!$M$5:$M$6</c:f>
              <c:numCache>
                <c:formatCode>General</c:formatCode>
                <c:ptCount val="2"/>
                <c:pt idx="0">
                  <c:v>42</c:v>
                </c:pt>
                <c:pt idx="1">
                  <c:v>25</c:v>
                </c:pt>
              </c:numCache>
            </c:numRef>
          </c:val>
          <c:smooth val="0"/>
          <c:extLst>
            <c:ext xmlns:c16="http://schemas.microsoft.com/office/drawing/2014/chart" uri="{C3380CC4-5D6E-409C-BE32-E72D297353CC}">
              <c16:uniqueId val="{0000000B-FEBD-47F1-8BFA-D658A92CFD0B}"/>
            </c:ext>
          </c:extLst>
        </c:ser>
        <c:ser>
          <c:idx val="12"/>
          <c:order val="12"/>
          <c:tx>
            <c:strRef>
              <c:f>'DT 1 neg biopten'!$N$3:$N$4</c:f>
              <c:strCache>
                <c:ptCount val="1"/>
                <c:pt idx="0">
                  <c:v>13</c:v>
                </c:pt>
              </c:strCache>
            </c:strRef>
          </c:tx>
          <c:spPr>
            <a:ln w="22225" cap="rnd" cmpd="sng" algn="ctr">
              <a:solidFill>
                <a:schemeClr val="accent1">
                  <a:lumMod val="80000"/>
                  <a:lumOff val="20000"/>
                </a:schemeClr>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cat>
            <c:strRef>
              <c:f>'DT 1 neg biopten'!$A$5:$A$6</c:f>
              <c:strCache>
                <c:ptCount val="2"/>
                <c:pt idx="0">
                  <c:v>2015</c:v>
                </c:pt>
                <c:pt idx="1">
                  <c:v>2021</c:v>
                </c:pt>
              </c:strCache>
            </c:strRef>
          </c:cat>
          <c:val>
            <c:numRef>
              <c:f>'DT 1 neg biopten'!$N$5:$N$6</c:f>
              <c:numCache>
                <c:formatCode>General</c:formatCode>
                <c:ptCount val="2"/>
                <c:pt idx="0">
                  <c:v>45</c:v>
                </c:pt>
                <c:pt idx="1">
                  <c:v>25</c:v>
                </c:pt>
              </c:numCache>
            </c:numRef>
          </c:val>
          <c:smooth val="0"/>
          <c:extLst>
            <c:ext xmlns:c16="http://schemas.microsoft.com/office/drawing/2014/chart" uri="{C3380CC4-5D6E-409C-BE32-E72D297353CC}">
              <c16:uniqueId val="{0000000C-FEBD-47F1-8BFA-D658A92CFD0B}"/>
            </c:ext>
          </c:extLst>
        </c:ser>
        <c:ser>
          <c:idx val="13"/>
          <c:order val="13"/>
          <c:tx>
            <c:strRef>
              <c:f>'DT 1 neg biopten'!$O$3:$O$4</c:f>
              <c:strCache>
                <c:ptCount val="1"/>
                <c:pt idx="0">
                  <c:v>14</c:v>
                </c:pt>
              </c:strCache>
            </c:strRef>
          </c:tx>
          <c:spPr>
            <a:ln w="22225" cap="rnd" cmpd="sng" algn="ctr">
              <a:solidFill>
                <a:schemeClr val="accent2">
                  <a:lumMod val="80000"/>
                  <a:lumOff val="20000"/>
                </a:schemeClr>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cat>
            <c:strRef>
              <c:f>'DT 1 neg biopten'!$A$5:$A$6</c:f>
              <c:strCache>
                <c:ptCount val="2"/>
                <c:pt idx="0">
                  <c:v>2015</c:v>
                </c:pt>
                <c:pt idx="1">
                  <c:v>2021</c:v>
                </c:pt>
              </c:strCache>
            </c:strRef>
          </c:cat>
          <c:val>
            <c:numRef>
              <c:f>'DT 1 neg biopten'!$O$5:$O$6</c:f>
              <c:numCache>
                <c:formatCode>General</c:formatCode>
                <c:ptCount val="2"/>
                <c:pt idx="0">
                  <c:v>36</c:v>
                </c:pt>
                <c:pt idx="1">
                  <c:v>20</c:v>
                </c:pt>
              </c:numCache>
            </c:numRef>
          </c:val>
          <c:smooth val="0"/>
          <c:extLst>
            <c:ext xmlns:c16="http://schemas.microsoft.com/office/drawing/2014/chart" uri="{C3380CC4-5D6E-409C-BE32-E72D297353CC}">
              <c16:uniqueId val="{0000000D-FEBD-47F1-8BFA-D658A92CFD0B}"/>
            </c:ext>
          </c:extLst>
        </c:ser>
        <c:ser>
          <c:idx val="14"/>
          <c:order val="14"/>
          <c:tx>
            <c:strRef>
              <c:f>'DT 1 neg biopten'!$P$3:$P$4</c:f>
              <c:strCache>
                <c:ptCount val="1"/>
                <c:pt idx="0">
                  <c:v>15</c:v>
                </c:pt>
              </c:strCache>
            </c:strRef>
          </c:tx>
          <c:spPr>
            <a:ln w="22225" cap="rnd" cmpd="sng" algn="ctr">
              <a:solidFill>
                <a:schemeClr val="accent3">
                  <a:lumMod val="80000"/>
                  <a:lumOff val="20000"/>
                </a:schemeClr>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cat>
            <c:strRef>
              <c:f>'DT 1 neg biopten'!$A$5:$A$6</c:f>
              <c:strCache>
                <c:ptCount val="2"/>
                <c:pt idx="0">
                  <c:v>2015</c:v>
                </c:pt>
                <c:pt idx="1">
                  <c:v>2021</c:v>
                </c:pt>
              </c:strCache>
            </c:strRef>
          </c:cat>
          <c:val>
            <c:numRef>
              <c:f>'DT 1 neg biopten'!$P$5:$P$6</c:f>
              <c:numCache>
                <c:formatCode>General</c:formatCode>
                <c:ptCount val="2"/>
                <c:pt idx="0">
                  <c:v>37</c:v>
                </c:pt>
                <c:pt idx="1">
                  <c:v>29</c:v>
                </c:pt>
              </c:numCache>
            </c:numRef>
          </c:val>
          <c:smooth val="0"/>
          <c:extLst>
            <c:ext xmlns:c16="http://schemas.microsoft.com/office/drawing/2014/chart" uri="{C3380CC4-5D6E-409C-BE32-E72D297353CC}">
              <c16:uniqueId val="{0000000E-FEBD-47F1-8BFA-D658A92CFD0B}"/>
            </c:ext>
          </c:extLst>
        </c:ser>
        <c:ser>
          <c:idx val="15"/>
          <c:order val="15"/>
          <c:tx>
            <c:strRef>
              <c:f>'DT 1 neg biopten'!$Q$3:$Q$4</c:f>
              <c:strCache>
                <c:ptCount val="1"/>
                <c:pt idx="0">
                  <c:v>16</c:v>
                </c:pt>
              </c:strCache>
            </c:strRef>
          </c:tx>
          <c:spPr>
            <a:ln w="22225" cap="rnd" cmpd="sng" algn="ctr">
              <a:solidFill>
                <a:schemeClr val="accent4">
                  <a:lumMod val="80000"/>
                  <a:lumOff val="20000"/>
                </a:schemeClr>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cat>
            <c:strRef>
              <c:f>'DT 1 neg biopten'!$A$5:$A$6</c:f>
              <c:strCache>
                <c:ptCount val="2"/>
                <c:pt idx="0">
                  <c:v>2015</c:v>
                </c:pt>
                <c:pt idx="1">
                  <c:v>2021</c:v>
                </c:pt>
              </c:strCache>
            </c:strRef>
          </c:cat>
          <c:val>
            <c:numRef>
              <c:f>'DT 1 neg biopten'!$Q$5:$Q$6</c:f>
              <c:numCache>
                <c:formatCode>General</c:formatCode>
                <c:ptCount val="2"/>
                <c:pt idx="0">
                  <c:v>45</c:v>
                </c:pt>
                <c:pt idx="1">
                  <c:v>20</c:v>
                </c:pt>
              </c:numCache>
            </c:numRef>
          </c:val>
          <c:smooth val="0"/>
          <c:extLst>
            <c:ext xmlns:c16="http://schemas.microsoft.com/office/drawing/2014/chart" uri="{C3380CC4-5D6E-409C-BE32-E72D297353CC}">
              <c16:uniqueId val="{0000000F-FEBD-47F1-8BFA-D658A92CFD0B}"/>
            </c:ext>
          </c:extLst>
        </c:ser>
        <c:ser>
          <c:idx val="16"/>
          <c:order val="16"/>
          <c:tx>
            <c:strRef>
              <c:f>'DT 1 neg biopten'!$R$3:$R$4</c:f>
              <c:strCache>
                <c:ptCount val="1"/>
                <c:pt idx="0">
                  <c:v>17</c:v>
                </c:pt>
              </c:strCache>
            </c:strRef>
          </c:tx>
          <c:spPr>
            <a:ln w="22225" cap="rnd" cmpd="sng" algn="ctr">
              <a:solidFill>
                <a:schemeClr val="accent5">
                  <a:lumMod val="80000"/>
                  <a:lumOff val="20000"/>
                </a:schemeClr>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cat>
            <c:strRef>
              <c:f>'DT 1 neg biopten'!$A$5:$A$6</c:f>
              <c:strCache>
                <c:ptCount val="2"/>
                <c:pt idx="0">
                  <c:v>2015</c:v>
                </c:pt>
                <c:pt idx="1">
                  <c:v>2021</c:v>
                </c:pt>
              </c:strCache>
            </c:strRef>
          </c:cat>
          <c:val>
            <c:numRef>
              <c:f>'DT 1 neg biopten'!$R$5:$R$6</c:f>
              <c:numCache>
                <c:formatCode>General</c:formatCode>
                <c:ptCount val="2"/>
                <c:pt idx="0">
                  <c:v>35</c:v>
                </c:pt>
                <c:pt idx="1">
                  <c:v>17</c:v>
                </c:pt>
              </c:numCache>
            </c:numRef>
          </c:val>
          <c:smooth val="0"/>
          <c:extLst>
            <c:ext xmlns:c16="http://schemas.microsoft.com/office/drawing/2014/chart" uri="{C3380CC4-5D6E-409C-BE32-E72D297353CC}">
              <c16:uniqueId val="{00000010-FEBD-47F1-8BFA-D658A92CFD0B}"/>
            </c:ext>
          </c:extLst>
        </c:ser>
        <c:ser>
          <c:idx val="17"/>
          <c:order val="17"/>
          <c:tx>
            <c:strRef>
              <c:f>'DT 1 neg biopten'!$S$3:$S$4</c:f>
              <c:strCache>
                <c:ptCount val="1"/>
                <c:pt idx="0">
                  <c:v>18</c:v>
                </c:pt>
              </c:strCache>
            </c:strRef>
          </c:tx>
          <c:spPr>
            <a:ln w="22225" cap="rnd" cmpd="sng" algn="ctr">
              <a:solidFill>
                <a:schemeClr val="accent6">
                  <a:lumMod val="80000"/>
                  <a:lumOff val="20000"/>
                </a:schemeClr>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cat>
            <c:strRef>
              <c:f>'DT 1 neg biopten'!$A$5:$A$6</c:f>
              <c:strCache>
                <c:ptCount val="2"/>
                <c:pt idx="0">
                  <c:v>2015</c:v>
                </c:pt>
                <c:pt idx="1">
                  <c:v>2021</c:v>
                </c:pt>
              </c:strCache>
            </c:strRef>
          </c:cat>
          <c:val>
            <c:numRef>
              <c:f>'DT 1 neg biopten'!$S$5:$S$6</c:f>
              <c:numCache>
                <c:formatCode>General</c:formatCode>
                <c:ptCount val="2"/>
                <c:pt idx="0">
                  <c:v>55</c:v>
                </c:pt>
                <c:pt idx="1">
                  <c:v>22</c:v>
                </c:pt>
              </c:numCache>
            </c:numRef>
          </c:val>
          <c:smooth val="0"/>
          <c:extLst>
            <c:ext xmlns:c16="http://schemas.microsoft.com/office/drawing/2014/chart" uri="{C3380CC4-5D6E-409C-BE32-E72D297353CC}">
              <c16:uniqueId val="{00000011-FEBD-47F1-8BFA-D658A92CFD0B}"/>
            </c:ext>
          </c:extLst>
        </c:ser>
        <c:ser>
          <c:idx val="18"/>
          <c:order val="18"/>
          <c:tx>
            <c:strRef>
              <c:f>'DT 1 neg biopten'!$T$3:$T$4</c:f>
              <c:strCache>
                <c:ptCount val="1"/>
                <c:pt idx="0">
                  <c:v>19</c:v>
                </c:pt>
              </c:strCache>
            </c:strRef>
          </c:tx>
          <c:spPr>
            <a:ln w="22225" cap="rnd" cmpd="sng" algn="ctr">
              <a:solidFill>
                <a:schemeClr val="accent1">
                  <a:lumMod val="80000"/>
                </a:schemeClr>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cat>
            <c:strRef>
              <c:f>'DT 1 neg biopten'!$A$5:$A$6</c:f>
              <c:strCache>
                <c:ptCount val="2"/>
                <c:pt idx="0">
                  <c:v>2015</c:v>
                </c:pt>
                <c:pt idx="1">
                  <c:v>2021</c:v>
                </c:pt>
              </c:strCache>
            </c:strRef>
          </c:cat>
          <c:val>
            <c:numRef>
              <c:f>'DT 1 neg biopten'!$T$5:$T$6</c:f>
              <c:numCache>
                <c:formatCode>General</c:formatCode>
                <c:ptCount val="2"/>
                <c:pt idx="0">
                  <c:v>51</c:v>
                </c:pt>
                <c:pt idx="1">
                  <c:v>25</c:v>
                </c:pt>
              </c:numCache>
            </c:numRef>
          </c:val>
          <c:smooth val="0"/>
          <c:extLst>
            <c:ext xmlns:c16="http://schemas.microsoft.com/office/drawing/2014/chart" uri="{C3380CC4-5D6E-409C-BE32-E72D297353CC}">
              <c16:uniqueId val="{00000012-FEBD-47F1-8BFA-D658A92CFD0B}"/>
            </c:ext>
          </c:extLst>
        </c:ser>
        <c:ser>
          <c:idx val="19"/>
          <c:order val="19"/>
          <c:tx>
            <c:strRef>
              <c:f>'DT 1 neg biopten'!$U$3:$U$4</c:f>
              <c:strCache>
                <c:ptCount val="1"/>
                <c:pt idx="0">
                  <c:v>20</c:v>
                </c:pt>
              </c:strCache>
            </c:strRef>
          </c:tx>
          <c:spPr>
            <a:ln w="22225" cap="rnd" cmpd="sng" algn="ctr">
              <a:solidFill>
                <a:schemeClr val="accent2">
                  <a:lumMod val="80000"/>
                </a:schemeClr>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cat>
            <c:strRef>
              <c:f>'DT 1 neg biopten'!$A$5:$A$6</c:f>
              <c:strCache>
                <c:ptCount val="2"/>
                <c:pt idx="0">
                  <c:v>2015</c:v>
                </c:pt>
                <c:pt idx="1">
                  <c:v>2021</c:v>
                </c:pt>
              </c:strCache>
            </c:strRef>
          </c:cat>
          <c:val>
            <c:numRef>
              <c:f>'DT 1 neg biopten'!$U$5:$U$6</c:f>
              <c:numCache>
                <c:formatCode>General</c:formatCode>
                <c:ptCount val="2"/>
                <c:pt idx="0">
                  <c:v>49</c:v>
                </c:pt>
                <c:pt idx="1">
                  <c:v>30</c:v>
                </c:pt>
              </c:numCache>
            </c:numRef>
          </c:val>
          <c:smooth val="0"/>
          <c:extLst>
            <c:ext xmlns:c16="http://schemas.microsoft.com/office/drawing/2014/chart" uri="{C3380CC4-5D6E-409C-BE32-E72D297353CC}">
              <c16:uniqueId val="{00000013-FEBD-47F1-8BFA-D658A92CFD0B}"/>
            </c:ext>
          </c:extLst>
        </c:ser>
        <c:ser>
          <c:idx val="20"/>
          <c:order val="20"/>
          <c:tx>
            <c:strRef>
              <c:f>'DT 1 neg biopten'!$V$3:$V$4</c:f>
              <c:strCache>
                <c:ptCount val="1"/>
                <c:pt idx="0">
                  <c:v>21</c:v>
                </c:pt>
              </c:strCache>
            </c:strRef>
          </c:tx>
          <c:spPr>
            <a:ln w="22225" cap="rnd" cmpd="sng" algn="ctr">
              <a:solidFill>
                <a:schemeClr val="accent3">
                  <a:lumMod val="80000"/>
                </a:schemeClr>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cat>
            <c:strRef>
              <c:f>'DT 1 neg biopten'!$A$5:$A$6</c:f>
              <c:strCache>
                <c:ptCount val="2"/>
                <c:pt idx="0">
                  <c:v>2015</c:v>
                </c:pt>
                <c:pt idx="1">
                  <c:v>2021</c:v>
                </c:pt>
              </c:strCache>
            </c:strRef>
          </c:cat>
          <c:val>
            <c:numRef>
              <c:f>'DT 1 neg biopten'!$V$5:$V$6</c:f>
              <c:numCache>
                <c:formatCode>General</c:formatCode>
                <c:ptCount val="2"/>
                <c:pt idx="0">
                  <c:v>39</c:v>
                </c:pt>
                <c:pt idx="1">
                  <c:v>25</c:v>
                </c:pt>
              </c:numCache>
            </c:numRef>
          </c:val>
          <c:smooth val="0"/>
          <c:extLst>
            <c:ext xmlns:c16="http://schemas.microsoft.com/office/drawing/2014/chart" uri="{C3380CC4-5D6E-409C-BE32-E72D297353CC}">
              <c16:uniqueId val="{00000014-FEBD-47F1-8BFA-D658A92CFD0B}"/>
            </c:ext>
          </c:extLst>
        </c:ser>
        <c:ser>
          <c:idx val="21"/>
          <c:order val="21"/>
          <c:tx>
            <c:strRef>
              <c:f>'DT 1 neg biopten'!$W$3:$W$4</c:f>
              <c:strCache>
                <c:ptCount val="1"/>
                <c:pt idx="0">
                  <c:v>22</c:v>
                </c:pt>
              </c:strCache>
            </c:strRef>
          </c:tx>
          <c:spPr>
            <a:ln w="22225" cap="rnd" cmpd="sng" algn="ctr">
              <a:solidFill>
                <a:schemeClr val="accent4">
                  <a:lumMod val="80000"/>
                </a:schemeClr>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cat>
            <c:strRef>
              <c:f>'DT 1 neg biopten'!$A$5:$A$6</c:f>
              <c:strCache>
                <c:ptCount val="2"/>
                <c:pt idx="0">
                  <c:v>2015</c:v>
                </c:pt>
                <c:pt idx="1">
                  <c:v>2021</c:v>
                </c:pt>
              </c:strCache>
            </c:strRef>
          </c:cat>
          <c:val>
            <c:numRef>
              <c:f>'DT 1 neg biopten'!$W$5:$W$6</c:f>
              <c:numCache>
                <c:formatCode>General</c:formatCode>
                <c:ptCount val="2"/>
                <c:pt idx="0">
                  <c:v>50</c:v>
                </c:pt>
                <c:pt idx="1">
                  <c:v>27</c:v>
                </c:pt>
              </c:numCache>
            </c:numRef>
          </c:val>
          <c:smooth val="0"/>
          <c:extLst>
            <c:ext xmlns:c16="http://schemas.microsoft.com/office/drawing/2014/chart" uri="{C3380CC4-5D6E-409C-BE32-E72D297353CC}">
              <c16:uniqueId val="{00000015-FEBD-47F1-8BFA-D658A92CFD0B}"/>
            </c:ext>
          </c:extLst>
        </c:ser>
        <c:ser>
          <c:idx val="22"/>
          <c:order val="22"/>
          <c:tx>
            <c:strRef>
              <c:f>'DT 1 neg biopten'!$X$3:$X$4</c:f>
              <c:strCache>
                <c:ptCount val="1"/>
                <c:pt idx="0">
                  <c:v>23</c:v>
                </c:pt>
              </c:strCache>
            </c:strRef>
          </c:tx>
          <c:spPr>
            <a:ln w="22225" cap="rnd" cmpd="sng" algn="ctr">
              <a:solidFill>
                <a:schemeClr val="accent5">
                  <a:lumMod val="80000"/>
                </a:schemeClr>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cat>
            <c:strRef>
              <c:f>'DT 1 neg biopten'!$A$5:$A$6</c:f>
              <c:strCache>
                <c:ptCount val="2"/>
                <c:pt idx="0">
                  <c:v>2015</c:v>
                </c:pt>
                <c:pt idx="1">
                  <c:v>2021</c:v>
                </c:pt>
              </c:strCache>
            </c:strRef>
          </c:cat>
          <c:val>
            <c:numRef>
              <c:f>'DT 1 neg biopten'!$X$5:$X$6</c:f>
              <c:numCache>
                <c:formatCode>General</c:formatCode>
                <c:ptCount val="2"/>
                <c:pt idx="0">
                  <c:v>43</c:v>
                </c:pt>
                <c:pt idx="1">
                  <c:v>16</c:v>
                </c:pt>
              </c:numCache>
            </c:numRef>
          </c:val>
          <c:smooth val="0"/>
          <c:extLst>
            <c:ext xmlns:c16="http://schemas.microsoft.com/office/drawing/2014/chart" uri="{C3380CC4-5D6E-409C-BE32-E72D297353CC}">
              <c16:uniqueId val="{00000016-FEBD-47F1-8BFA-D658A92CFD0B}"/>
            </c:ext>
          </c:extLst>
        </c:ser>
        <c:ser>
          <c:idx val="23"/>
          <c:order val="23"/>
          <c:tx>
            <c:strRef>
              <c:f>'DT 1 neg biopten'!$Y$3:$Y$4</c:f>
              <c:strCache>
                <c:ptCount val="1"/>
                <c:pt idx="0">
                  <c:v>24</c:v>
                </c:pt>
              </c:strCache>
            </c:strRef>
          </c:tx>
          <c:spPr>
            <a:ln w="22225" cap="rnd" cmpd="sng" algn="ctr">
              <a:solidFill>
                <a:schemeClr val="accent6">
                  <a:lumMod val="80000"/>
                </a:schemeClr>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cat>
            <c:strRef>
              <c:f>'DT 1 neg biopten'!$A$5:$A$6</c:f>
              <c:strCache>
                <c:ptCount val="2"/>
                <c:pt idx="0">
                  <c:v>2015</c:v>
                </c:pt>
                <c:pt idx="1">
                  <c:v>2021</c:v>
                </c:pt>
              </c:strCache>
            </c:strRef>
          </c:cat>
          <c:val>
            <c:numRef>
              <c:f>'DT 1 neg biopten'!$Y$5:$Y$6</c:f>
              <c:numCache>
                <c:formatCode>General</c:formatCode>
                <c:ptCount val="2"/>
                <c:pt idx="0">
                  <c:v>47</c:v>
                </c:pt>
                <c:pt idx="1">
                  <c:v>25</c:v>
                </c:pt>
              </c:numCache>
            </c:numRef>
          </c:val>
          <c:smooth val="0"/>
          <c:extLst>
            <c:ext xmlns:c16="http://schemas.microsoft.com/office/drawing/2014/chart" uri="{C3380CC4-5D6E-409C-BE32-E72D297353CC}">
              <c16:uniqueId val="{00000017-FEBD-47F1-8BFA-D658A92CFD0B}"/>
            </c:ext>
          </c:extLst>
        </c:ser>
        <c:ser>
          <c:idx val="24"/>
          <c:order val="24"/>
          <c:tx>
            <c:strRef>
              <c:f>'DT 1 neg biopten'!$Z$3:$Z$4</c:f>
              <c:strCache>
                <c:ptCount val="1"/>
                <c:pt idx="0">
                  <c:v>25</c:v>
                </c:pt>
              </c:strCache>
            </c:strRef>
          </c:tx>
          <c:spPr>
            <a:ln w="22225" cap="rnd" cmpd="sng" algn="ctr">
              <a:solidFill>
                <a:schemeClr val="accent1">
                  <a:lumMod val="60000"/>
                  <a:lumOff val="40000"/>
                </a:schemeClr>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cat>
            <c:strRef>
              <c:f>'DT 1 neg biopten'!$A$5:$A$6</c:f>
              <c:strCache>
                <c:ptCount val="2"/>
                <c:pt idx="0">
                  <c:v>2015</c:v>
                </c:pt>
                <c:pt idx="1">
                  <c:v>2021</c:v>
                </c:pt>
              </c:strCache>
            </c:strRef>
          </c:cat>
          <c:val>
            <c:numRef>
              <c:f>'DT 1 neg biopten'!$Z$5:$Z$6</c:f>
              <c:numCache>
                <c:formatCode>General</c:formatCode>
                <c:ptCount val="2"/>
                <c:pt idx="0">
                  <c:v>39</c:v>
                </c:pt>
                <c:pt idx="1">
                  <c:v>22</c:v>
                </c:pt>
              </c:numCache>
            </c:numRef>
          </c:val>
          <c:smooth val="0"/>
          <c:extLst>
            <c:ext xmlns:c16="http://schemas.microsoft.com/office/drawing/2014/chart" uri="{C3380CC4-5D6E-409C-BE32-E72D297353CC}">
              <c16:uniqueId val="{00000018-FEBD-47F1-8BFA-D658A92CFD0B}"/>
            </c:ext>
          </c:extLst>
        </c:ser>
        <c:ser>
          <c:idx val="25"/>
          <c:order val="25"/>
          <c:tx>
            <c:strRef>
              <c:f>'DT 1 neg biopten'!$AA$3:$AA$4</c:f>
              <c:strCache>
                <c:ptCount val="1"/>
                <c:pt idx="0">
                  <c:v>26</c:v>
                </c:pt>
              </c:strCache>
            </c:strRef>
          </c:tx>
          <c:spPr>
            <a:ln w="22225" cap="rnd" cmpd="sng" algn="ctr">
              <a:solidFill>
                <a:schemeClr val="accent2">
                  <a:lumMod val="60000"/>
                  <a:lumOff val="40000"/>
                </a:schemeClr>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cat>
            <c:strRef>
              <c:f>'DT 1 neg biopten'!$A$5:$A$6</c:f>
              <c:strCache>
                <c:ptCount val="2"/>
                <c:pt idx="0">
                  <c:v>2015</c:v>
                </c:pt>
                <c:pt idx="1">
                  <c:v>2021</c:v>
                </c:pt>
              </c:strCache>
            </c:strRef>
          </c:cat>
          <c:val>
            <c:numRef>
              <c:f>'DT 1 neg biopten'!$AA$5:$AA$6</c:f>
              <c:numCache>
                <c:formatCode>General</c:formatCode>
                <c:ptCount val="2"/>
                <c:pt idx="0">
                  <c:v>34</c:v>
                </c:pt>
                <c:pt idx="1">
                  <c:v>23</c:v>
                </c:pt>
              </c:numCache>
            </c:numRef>
          </c:val>
          <c:smooth val="0"/>
          <c:extLst>
            <c:ext xmlns:c16="http://schemas.microsoft.com/office/drawing/2014/chart" uri="{C3380CC4-5D6E-409C-BE32-E72D297353CC}">
              <c16:uniqueId val="{00000019-FEBD-47F1-8BFA-D658A92CFD0B}"/>
            </c:ext>
          </c:extLst>
        </c:ser>
        <c:ser>
          <c:idx val="26"/>
          <c:order val="26"/>
          <c:tx>
            <c:strRef>
              <c:f>'DT 1 neg biopten'!$AB$3:$AB$4</c:f>
              <c:strCache>
                <c:ptCount val="1"/>
                <c:pt idx="0">
                  <c:v>28</c:v>
                </c:pt>
              </c:strCache>
            </c:strRef>
          </c:tx>
          <c:spPr>
            <a:ln w="22225" cap="rnd" cmpd="sng" algn="ctr">
              <a:solidFill>
                <a:schemeClr val="accent3">
                  <a:lumMod val="60000"/>
                  <a:lumOff val="40000"/>
                </a:schemeClr>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cat>
            <c:strRef>
              <c:f>'DT 1 neg biopten'!$A$5:$A$6</c:f>
              <c:strCache>
                <c:ptCount val="2"/>
                <c:pt idx="0">
                  <c:v>2015</c:v>
                </c:pt>
                <c:pt idx="1">
                  <c:v>2021</c:v>
                </c:pt>
              </c:strCache>
            </c:strRef>
          </c:cat>
          <c:val>
            <c:numRef>
              <c:f>'DT 1 neg biopten'!$AB$5:$AB$6</c:f>
              <c:numCache>
                <c:formatCode>General</c:formatCode>
                <c:ptCount val="2"/>
                <c:pt idx="0">
                  <c:v>38</c:v>
                </c:pt>
                <c:pt idx="1">
                  <c:v>30</c:v>
                </c:pt>
              </c:numCache>
            </c:numRef>
          </c:val>
          <c:smooth val="0"/>
          <c:extLst>
            <c:ext xmlns:c16="http://schemas.microsoft.com/office/drawing/2014/chart" uri="{C3380CC4-5D6E-409C-BE32-E72D297353CC}">
              <c16:uniqueId val="{0000001A-FEBD-47F1-8BFA-D658A92CFD0B}"/>
            </c:ext>
          </c:extLst>
        </c:ser>
        <c:ser>
          <c:idx val="27"/>
          <c:order val="27"/>
          <c:tx>
            <c:strRef>
              <c:f>'DT 1 neg biopten'!$AC$3:$AC$4</c:f>
              <c:strCache>
                <c:ptCount val="1"/>
                <c:pt idx="0">
                  <c:v>29</c:v>
                </c:pt>
              </c:strCache>
            </c:strRef>
          </c:tx>
          <c:spPr>
            <a:ln w="22225" cap="rnd" cmpd="sng" algn="ctr">
              <a:solidFill>
                <a:schemeClr val="accent4">
                  <a:lumMod val="60000"/>
                  <a:lumOff val="40000"/>
                </a:schemeClr>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cat>
            <c:strRef>
              <c:f>'DT 1 neg biopten'!$A$5:$A$6</c:f>
              <c:strCache>
                <c:ptCount val="2"/>
                <c:pt idx="0">
                  <c:v>2015</c:v>
                </c:pt>
                <c:pt idx="1">
                  <c:v>2021</c:v>
                </c:pt>
              </c:strCache>
            </c:strRef>
          </c:cat>
          <c:val>
            <c:numRef>
              <c:f>'DT 1 neg biopten'!$AC$5:$AC$6</c:f>
              <c:numCache>
                <c:formatCode>General</c:formatCode>
                <c:ptCount val="2"/>
                <c:pt idx="0">
                  <c:v>44</c:v>
                </c:pt>
                <c:pt idx="1">
                  <c:v>26</c:v>
                </c:pt>
              </c:numCache>
            </c:numRef>
          </c:val>
          <c:smooth val="0"/>
          <c:extLst>
            <c:ext xmlns:c16="http://schemas.microsoft.com/office/drawing/2014/chart" uri="{C3380CC4-5D6E-409C-BE32-E72D297353CC}">
              <c16:uniqueId val="{0000001B-FEBD-47F1-8BFA-D658A92CFD0B}"/>
            </c:ext>
          </c:extLst>
        </c:ser>
        <c:ser>
          <c:idx val="28"/>
          <c:order val="28"/>
          <c:tx>
            <c:strRef>
              <c:f>'DT 1 neg biopten'!$AD$3:$AD$4</c:f>
              <c:strCache>
                <c:ptCount val="1"/>
                <c:pt idx="0">
                  <c:v>30</c:v>
                </c:pt>
              </c:strCache>
            </c:strRef>
          </c:tx>
          <c:spPr>
            <a:ln w="22225" cap="rnd" cmpd="sng" algn="ctr">
              <a:solidFill>
                <a:schemeClr val="accent5">
                  <a:lumMod val="60000"/>
                  <a:lumOff val="40000"/>
                </a:schemeClr>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cat>
            <c:strRef>
              <c:f>'DT 1 neg biopten'!$A$5:$A$6</c:f>
              <c:strCache>
                <c:ptCount val="2"/>
                <c:pt idx="0">
                  <c:v>2015</c:v>
                </c:pt>
                <c:pt idx="1">
                  <c:v>2021</c:v>
                </c:pt>
              </c:strCache>
            </c:strRef>
          </c:cat>
          <c:val>
            <c:numRef>
              <c:f>'DT 1 neg biopten'!$AD$5:$AD$6</c:f>
              <c:numCache>
                <c:formatCode>General</c:formatCode>
                <c:ptCount val="2"/>
                <c:pt idx="0">
                  <c:v>43</c:v>
                </c:pt>
                <c:pt idx="1">
                  <c:v>28</c:v>
                </c:pt>
              </c:numCache>
            </c:numRef>
          </c:val>
          <c:smooth val="0"/>
          <c:extLst>
            <c:ext xmlns:c16="http://schemas.microsoft.com/office/drawing/2014/chart" uri="{C3380CC4-5D6E-409C-BE32-E72D297353CC}">
              <c16:uniqueId val="{0000001C-FEBD-47F1-8BFA-D658A92CFD0B}"/>
            </c:ext>
          </c:extLst>
        </c:ser>
        <c:ser>
          <c:idx val="29"/>
          <c:order val="29"/>
          <c:tx>
            <c:strRef>
              <c:f>'DT 1 neg biopten'!$AE$3:$AE$4</c:f>
              <c:strCache>
                <c:ptCount val="1"/>
                <c:pt idx="0">
                  <c:v>31</c:v>
                </c:pt>
              </c:strCache>
            </c:strRef>
          </c:tx>
          <c:spPr>
            <a:ln w="22225" cap="rnd" cmpd="sng" algn="ctr">
              <a:solidFill>
                <a:schemeClr val="accent6">
                  <a:lumMod val="60000"/>
                  <a:lumOff val="40000"/>
                </a:schemeClr>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cat>
            <c:strRef>
              <c:f>'DT 1 neg biopten'!$A$5:$A$6</c:f>
              <c:strCache>
                <c:ptCount val="2"/>
                <c:pt idx="0">
                  <c:v>2015</c:v>
                </c:pt>
                <c:pt idx="1">
                  <c:v>2021</c:v>
                </c:pt>
              </c:strCache>
            </c:strRef>
          </c:cat>
          <c:val>
            <c:numRef>
              <c:f>'DT 1 neg biopten'!$AE$5:$AE$6</c:f>
              <c:numCache>
                <c:formatCode>General</c:formatCode>
                <c:ptCount val="2"/>
                <c:pt idx="0">
                  <c:v>45</c:v>
                </c:pt>
                <c:pt idx="1">
                  <c:v>24</c:v>
                </c:pt>
              </c:numCache>
            </c:numRef>
          </c:val>
          <c:smooth val="0"/>
          <c:extLst>
            <c:ext xmlns:c16="http://schemas.microsoft.com/office/drawing/2014/chart" uri="{C3380CC4-5D6E-409C-BE32-E72D297353CC}">
              <c16:uniqueId val="{0000001D-FEBD-47F1-8BFA-D658A92CFD0B}"/>
            </c:ext>
          </c:extLst>
        </c:ser>
        <c:ser>
          <c:idx val="30"/>
          <c:order val="30"/>
          <c:tx>
            <c:strRef>
              <c:f>'DT 1 neg biopten'!$AF$3:$AF$4</c:f>
              <c:strCache>
                <c:ptCount val="1"/>
                <c:pt idx="0">
                  <c:v>32</c:v>
                </c:pt>
              </c:strCache>
            </c:strRef>
          </c:tx>
          <c:spPr>
            <a:ln w="22225" cap="rnd" cmpd="sng" algn="ctr">
              <a:solidFill>
                <a:schemeClr val="accent1">
                  <a:lumMod val="50000"/>
                </a:schemeClr>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cat>
            <c:strRef>
              <c:f>'DT 1 neg biopten'!$A$5:$A$6</c:f>
              <c:strCache>
                <c:ptCount val="2"/>
                <c:pt idx="0">
                  <c:v>2015</c:v>
                </c:pt>
                <c:pt idx="1">
                  <c:v>2021</c:v>
                </c:pt>
              </c:strCache>
            </c:strRef>
          </c:cat>
          <c:val>
            <c:numRef>
              <c:f>'DT 1 neg biopten'!$AF$5:$AF$6</c:f>
              <c:numCache>
                <c:formatCode>General</c:formatCode>
                <c:ptCount val="2"/>
                <c:pt idx="0">
                  <c:v>46</c:v>
                </c:pt>
                <c:pt idx="1">
                  <c:v>31</c:v>
                </c:pt>
              </c:numCache>
            </c:numRef>
          </c:val>
          <c:smooth val="0"/>
          <c:extLst>
            <c:ext xmlns:c16="http://schemas.microsoft.com/office/drawing/2014/chart" uri="{C3380CC4-5D6E-409C-BE32-E72D297353CC}">
              <c16:uniqueId val="{0000001E-FEBD-47F1-8BFA-D658A92CFD0B}"/>
            </c:ext>
          </c:extLst>
        </c:ser>
        <c:ser>
          <c:idx val="31"/>
          <c:order val="31"/>
          <c:tx>
            <c:strRef>
              <c:f>'DT 1 neg biopten'!$AG$3:$AG$4</c:f>
              <c:strCache>
                <c:ptCount val="1"/>
                <c:pt idx="0">
                  <c:v>33</c:v>
                </c:pt>
              </c:strCache>
            </c:strRef>
          </c:tx>
          <c:spPr>
            <a:ln w="22225" cap="rnd" cmpd="sng" algn="ctr">
              <a:solidFill>
                <a:schemeClr val="accent2">
                  <a:lumMod val="50000"/>
                </a:schemeClr>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cat>
            <c:strRef>
              <c:f>'DT 1 neg biopten'!$A$5:$A$6</c:f>
              <c:strCache>
                <c:ptCount val="2"/>
                <c:pt idx="0">
                  <c:v>2015</c:v>
                </c:pt>
                <c:pt idx="1">
                  <c:v>2021</c:v>
                </c:pt>
              </c:strCache>
            </c:strRef>
          </c:cat>
          <c:val>
            <c:numRef>
              <c:f>'DT 1 neg biopten'!$AG$5:$AG$6</c:f>
              <c:numCache>
                <c:formatCode>General</c:formatCode>
                <c:ptCount val="2"/>
                <c:pt idx="0">
                  <c:v>45</c:v>
                </c:pt>
                <c:pt idx="1">
                  <c:v>27</c:v>
                </c:pt>
              </c:numCache>
            </c:numRef>
          </c:val>
          <c:smooth val="0"/>
          <c:extLst>
            <c:ext xmlns:c16="http://schemas.microsoft.com/office/drawing/2014/chart" uri="{C3380CC4-5D6E-409C-BE32-E72D297353CC}">
              <c16:uniqueId val="{0000001F-FEBD-47F1-8BFA-D658A92CFD0B}"/>
            </c:ext>
          </c:extLst>
        </c:ser>
        <c:ser>
          <c:idx val="32"/>
          <c:order val="32"/>
          <c:tx>
            <c:strRef>
              <c:f>'DT 1 neg biopten'!$AH$3:$AH$4</c:f>
              <c:strCache>
                <c:ptCount val="1"/>
                <c:pt idx="0">
                  <c:v>34</c:v>
                </c:pt>
              </c:strCache>
            </c:strRef>
          </c:tx>
          <c:spPr>
            <a:ln w="22225" cap="rnd" cmpd="sng" algn="ctr">
              <a:solidFill>
                <a:schemeClr val="accent3">
                  <a:lumMod val="50000"/>
                </a:schemeClr>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cat>
            <c:strRef>
              <c:f>'DT 1 neg biopten'!$A$5:$A$6</c:f>
              <c:strCache>
                <c:ptCount val="2"/>
                <c:pt idx="0">
                  <c:v>2015</c:v>
                </c:pt>
                <c:pt idx="1">
                  <c:v>2021</c:v>
                </c:pt>
              </c:strCache>
            </c:strRef>
          </c:cat>
          <c:val>
            <c:numRef>
              <c:f>'DT 1 neg biopten'!$AH$5:$AH$6</c:f>
              <c:numCache>
                <c:formatCode>General</c:formatCode>
                <c:ptCount val="2"/>
                <c:pt idx="0">
                  <c:v>43</c:v>
                </c:pt>
                <c:pt idx="1">
                  <c:v>28</c:v>
                </c:pt>
              </c:numCache>
            </c:numRef>
          </c:val>
          <c:smooth val="0"/>
          <c:extLst>
            <c:ext xmlns:c16="http://schemas.microsoft.com/office/drawing/2014/chart" uri="{C3380CC4-5D6E-409C-BE32-E72D297353CC}">
              <c16:uniqueId val="{00000020-FEBD-47F1-8BFA-D658A92CFD0B}"/>
            </c:ext>
          </c:extLst>
        </c:ser>
        <c:ser>
          <c:idx val="33"/>
          <c:order val="33"/>
          <c:tx>
            <c:strRef>
              <c:f>'DT 1 neg biopten'!$AI$3:$AI$4</c:f>
              <c:strCache>
                <c:ptCount val="1"/>
                <c:pt idx="0">
                  <c:v>35</c:v>
                </c:pt>
              </c:strCache>
            </c:strRef>
          </c:tx>
          <c:spPr>
            <a:ln w="22225" cap="rnd" cmpd="sng" algn="ctr">
              <a:solidFill>
                <a:schemeClr val="accent4">
                  <a:lumMod val="50000"/>
                </a:schemeClr>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cat>
            <c:strRef>
              <c:f>'DT 1 neg biopten'!$A$5:$A$6</c:f>
              <c:strCache>
                <c:ptCount val="2"/>
                <c:pt idx="0">
                  <c:v>2015</c:v>
                </c:pt>
                <c:pt idx="1">
                  <c:v>2021</c:v>
                </c:pt>
              </c:strCache>
            </c:strRef>
          </c:cat>
          <c:val>
            <c:numRef>
              <c:f>'DT 1 neg biopten'!$AI$5:$AI$6</c:f>
              <c:numCache>
                <c:formatCode>General</c:formatCode>
                <c:ptCount val="2"/>
                <c:pt idx="0">
                  <c:v>52</c:v>
                </c:pt>
                <c:pt idx="1">
                  <c:v>28</c:v>
                </c:pt>
              </c:numCache>
            </c:numRef>
          </c:val>
          <c:smooth val="0"/>
          <c:extLst>
            <c:ext xmlns:c16="http://schemas.microsoft.com/office/drawing/2014/chart" uri="{C3380CC4-5D6E-409C-BE32-E72D297353CC}">
              <c16:uniqueId val="{00000021-FEBD-47F1-8BFA-D658A92CFD0B}"/>
            </c:ext>
          </c:extLst>
        </c:ser>
        <c:ser>
          <c:idx val="34"/>
          <c:order val="34"/>
          <c:tx>
            <c:strRef>
              <c:f>'DT 1 neg biopten'!$AJ$3:$AJ$4</c:f>
              <c:strCache>
                <c:ptCount val="1"/>
                <c:pt idx="0">
                  <c:v>36</c:v>
                </c:pt>
              </c:strCache>
            </c:strRef>
          </c:tx>
          <c:spPr>
            <a:ln w="22225" cap="rnd" cmpd="sng" algn="ctr">
              <a:solidFill>
                <a:schemeClr val="accent5">
                  <a:lumMod val="50000"/>
                </a:schemeClr>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cat>
            <c:strRef>
              <c:f>'DT 1 neg biopten'!$A$5:$A$6</c:f>
              <c:strCache>
                <c:ptCount val="2"/>
                <c:pt idx="0">
                  <c:v>2015</c:v>
                </c:pt>
                <c:pt idx="1">
                  <c:v>2021</c:v>
                </c:pt>
              </c:strCache>
            </c:strRef>
          </c:cat>
          <c:val>
            <c:numRef>
              <c:f>'DT 1 neg biopten'!$AJ$5:$AJ$6</c:f>
              <c:numCache>
                <c:formatCode>General</c:formatCode>
                <c:ptCount val="2"/>
                <c:pt idx="0">
                  <c:v>48</c:v>
                </c:pt>
                <c:pt idx="1">
                  <c:v>24</c:v>
                </c:pt>
              </c:numCache>
            </c:numRef>
          </c:val>
          <c:smooth val="0"/>
          <c:extLst>
            <c:ext xmlns:c16="http://schemas.microsoft.com/office/drawing/2014/chart" uri="{C3380CC4-5D6E-409C-BE32-E72D297353CC}">
              <c16:uniqueId val="{00000022-FEBD-47F1-8BFA-D658A92CFD0B}"/>
            </c:ext>
          </c:extLst>
        </c:ser>
        <c:ser>
          <c:idx val="35"/>
          <c:order val="35"/>
          <c:tx>
            <c:strRef>
              <c:f>'DT 1 neg biopten'!$AK$3:$AK$4</c:f>
              <c:strCache>
                <c:ptCount val="1"/>
                <c:pt idx="0">
                  <c:v>37</c:v>
                </c:pt>
              </c:strCache>
            </c:strRef>
          </c:tx>
          <c:spPr>
            <a:ln w="22225" cap="rnd" cmpd="sng" algn="ctr">
              <a:solidFill>
                <a:schemeClr val="accent6">
                  <a:lumMod val="50000"/>
                </a:schemeClr>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cat>
            <c:strRef>
              <c:f>'DT 1 neg biopten'!$A$5:$A$6</c:f>
              <c:strCache>
                <c:ptCount val="2"/>
                <c:pt idx="0">
                  <c:v>2015</c:v>
                </c:pt>
                <c:pt idx="1">
                  <c:v>2021</c:v>
                </c:pt>
              </c:strCache>
            </c:strRef>
          </c:cat>
          <c:val>
            <c:numRef>
              <c:f>'DT 1 neg biopten'!$AK$5:$AK$6</c:f>
              <c:numCache>
                <c:formatCode>General</c:formatCode>
                <c:ptCount val="2"/>
                <c:pt idx="0">
                  <c:v>45</c:v>
                </c:pt>
                <c:pt idx="1">
                  <c:v>26</c:v>
                </c:pt>
              </c:numCache>
            </c:numRef>
          </c:val>
          <c:smooth val="0"/>
          <c:extLst>
            <c:ext xmlns:c16="http://schemas.microsoft.com/office/drawing/2014/chart" uri="{C3380CC4-5D6E-409C-BE32-E72D297353CC}">
              <c16:uniqueId val="{00000023-FEBD-47F1-8BFA-D658A92CFD0B}"/>
            </c:ext>
          </c:extLst>
        </c:ser>
        <c:ser>
          <c:idx val="36"/>
          <c:order val="36"/>
          <c:tx>
            <c:strRef>
              <c:f>'DT 1 neg biopten'!$AL$3:$AL$4</c:f>
              <c:strCache>
                <c:ptCount val="1"/>
                <c:pt idx="0">
                  <c:v>38</c:v>
                </c:pt>
              </c:strCache>
            </c:strRef>
          </c:tx>
          <c:spPr>
            <a:ln w="22225" cap="rnd" cmpd="sng" algn="ctr">
              <a:solidFill>
                <a:schemeClr val="accent1">
                  <a:lumMod val="70000"/>
                  <a:lumOff val="30000"/>
                </a:schemeClr>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cat>
            <c:strRef>
              <c:f>'DT 1 neg biopten'!$A$5:$A$6</c:f>
              <c:strCache>
                <c:ptCount val="2"/>
                <c:pt idx="0">
                  <c:v>2015</c:v>
                </c:pt>
                <c:pt idx="1">
                  <c:v>2021</c:v>
                </c:pt>
              </c:strCache>
            </c:strRef>
          </c:cat>
          <c:val>
            <c:numRef>
              <c:f>'DT 1 neg biopten'!$AL$5:$AL$6</c:f>
              <c:numCache>
                <c:formatCode>General</c:formatCode>
                <c:ptCount val="2"/>
                <c:pt idx="0">
                  <c:v>40</c:v>
                </c:pt>
                <c:pt idx="1">
                  <c:v>28</c:v>
                </c:pt>
              </c:numCache>
            </c:numRef>
          </c:val>
          <c:smooth val="0"/>
          <c:extLst>
            <c:ext xmlns:c16="http://schemas.microsoft.com/office/drawing/2014/chart" uri="{C3380CC4-5D6E-409C-BE32-E72D297353CC}">
              <c16:uniqueId val="{00000024-FEBD-47F1-8BFA-D658A92CFD0B}"/>
            </c:ext>
          </c:extLst>
        </c:ser>
        <c:ser>
          <c:idx val="37"/>
          <c:order val="37"/>
          <c:tx>
            <c:strRef>
              <c:f>'DT 1 neg biopten'!$AM$3:$AM$4</c:f>
              <c:strCache>
                <c:ptCount val="1"/>
                <c:pt idx="0">
                  <c:v>39</c:v>
                </c:pt>
              </c:strCache>
            </c:strRef>
          </c:tx>
          <c:spPr>
            <a:ln w="22225" cap="rnd" cmpd="sng" algn="ctr">
              <a:solidFill>
                <a:schemeClr val="accent2">
                  <a:lumMod val="70000"/>
                  <a:lumOff val="30000"/>
                </a:schemeClr>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cat>
            <c:strRef>
              <c:f>'DT 1 neg biopten'!$A$5:$A$6</c:f>
              <c:strCache>
                <c:ptCount val="2"/>
                <c:pt idx="0">
                  <c:v>2015</c:v>
                </c:pt>
                <c:pt idx="1">
                  <c:v>2021</c:v>
                </c:pt>
              </c:strCache>
            </c:strRef>
          </c:cat>
          <c:val>
            <c:numRef>
              <c:f>'DT 1 neg biopten'!$AM$5:$AM$6</c:f>
              <c:numCache>
                <c:formatCode>General</c:formatCode>
                <c:ptCount val="2"/>
                <c:pt idx="0">
                  <c:v>41</c:v>
                </c:pt>
                <c:pt idx="1">
                  <c:v>31</c:v>
                </c:pt>
              </c:numCache>
            </c:numRef>
          </c:val>
          <c:smooth val="0"/>
          <c:extLst>
            <c:ext xmlns:c16="http://schemas.microsoft.com/office/drawing/2014/chart" uri="{C3380CC4-5D6E-409C-BE32-E72D297353CC}">
              <c16:uniqueId val="{00000025-FEBD-47F1-8BFA-D658A92CFD0B}"/>
            </c:ext>
          </c:extLst>
        </c:ser>
        <c:ser>
          <c:idx val="38"/>
          <c:order val="38"/>
          <c:tx>
            <c:strRef>
              <c:f>'DT 1 neg biopten'!$AN$3:$AN$4</c:f>
              <c:strCache>
                <c:ptCount val="1"/>
                <c:pt idx="0">
                  <c:v>40</c:v>
                </c:pt>
              </c:strCache>
            </c:strRef>
          </c:tx>
          <c:spPr>
            <a:ln w="22225" cap="rnd" cmpd="sng" algn="ctr">
              <a:solidFill>
                <a:schemeClr val="accent3">
                  <a:lumMod val="70000"/>
                  <a:lumOff val="30000"/>
                </a:schemeClr>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cat>
            <c:strRef>
              <c:f>'DT 1 neg biopten'!$A$5:$A$6</c:f>
              <c:strCache>
                <c:ptCount val="2"/>
                <c:pt idx="0">
                  <c:v>2015</c:v>
                </c:pt>
                <c:pt idx="1">
                  <c:v>2021</c:v>
                </c:pt>
              </c:strCache>
            </c:strRef>
          </c:cat>
          <c:val>
            <c:numRef>
              <c:f>'DT 1 neg biopten'!$AN$5:$AN$6</c:f>
              <c:numCache>
                <c:formatCode>General</c:formatCode>
                <c:ptCount val="2"/>
                <c:pt idx="0">
                  <c:v>57</c:v>
                </c:pt>
                <c:pt idx="1">
                  <c:v>22</c:v>
                </c:pt>
              </c:numCache>
            </c:numRef>
          </c:val>
          <c:smooth val="0"/>
          <c:extLst>
            <c:ext xmlns:c16="http://schemas.microsoft.com/office/drawing/2014/chart" uri="{C3380CC4-5D6E-409C-BE32-E72D297353CC}">
              <c16:uniqueId val="{00000026-FEBD-47F1-8BFA-D658A92CFD0B}"/>
            </c:ext>
          </c:extLst>
        </c:ser>
        <c:ser>
          <c:idx val="39"/>
          <c:order val="39"/>
          <c:tx>
            <c:strRef>
              <c:f>'DT 1 neg biopten'!$AO$3:$AO$4</c:f>
              <c:strCache>
                <c:ptCount val="1"/>
                <c:pt idx="0">
                  <c:v>41</c:v>
                </c:pt>
              </c:strCache>
            </c:strRef>
          </c:tx>
          <c:spPr>
            <a:ln w="22225" cap="rnd" cmpd="sng" algn="ctr">
              <a:solidFill>
                <a:schemeClr val="accent4">
                  <a:lumMod val="70000"/>
                  <a:lumOff val="30000"/>
                </a:schemeClr>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cat>
            <c:strRef>
              <c:f>'DT 1 neg biopten'!$A$5:$A$6</c:f>
              <c:strCache>
                <c:ptCount val="2"/>
                <c:pt idx="0">
                  <c:v>2015</c:v>
                </c:pt>
                <c:pt idx="1">
                  <c:v>2021</c:v>
                </c:pt>
              </c:strCache>
            </c:strRef>
          </c:cat>
          <c:val>
            <c:numRef>
              <c:f>'DT 1 neg biopten'!$AO$5:$AO$6</c:f>
              <c:numCache>
                <c:formatCode>General</c:formatCode>
                <c:ptCount val="2"/>
                <c:pt idx="0">
                  <c:v>48</c:v>
                </c:pt>
                <c:pt idx="1">
                  <c:v>23</c:v>
                </c:pt>
              </c:numCache>
            </c:numRef>
          </c:val>
          <c:smooth val="0"/>
          <c:extLst>
            <c:ext xmlns:c16="http://schemas.microsoft.com/office/drawing/2014/chart" uri="{C3380CC4-5D6E-409C-BE32-E72D297353CC}">
              <c16:uniqueId val="{00000027-FEBD-47F1-8BFA-D658A92CFD0B}"/>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84045823"/>
        <c:axId val="218178015"/>
      </c:lineChart>
      <c:catAx>
        <c:axId val="84045823"/>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Jaar</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chemeClr val="dk1">
                    <a:lumMod val="65000"/>
                    <a:lumOff val="35000"/>
                  </a:schemeClr>
                </a:solidFill>
                <a:latin typeface="+mn-lt"/>
                <a:ea typeface="+mn-ea"/>
                <a:cs typeface="+mn-cs"/>
              </a:defRPr>
            </a:pPr>
            <a:endParaRPr lang="nl-NL"/>
          </a:p>
        </c:txPr>
        <c:crossAx val="218178015"/>
        <c:crosses val="autoZero"/>
        <c:auto val="1"/>
        <c:lblAlgn val="ctr"/>
        <c:lblOffset val="100"/>
        <c:noMultiLvlLbl val="0"/>
      </c:catAx>
      <c:valAx>
        <c:axId val="218178015"/>
        <c:scaling>
          <c:orientation val="minMax"/>
        </c:scaling>
        <c:delete val="0"/>
        <c:axPos val="l"/>
        <c:majorGridlines>
          <c:spPr>
            <a:ln>
              <a:solidFill>
                <a:schemeClr val="dk1">
                  <a:lumMod val="15000"/>
                  <a:lumOff val="85000"/>
                </a:schemeClr>
              </a:solidFill>
            </a:ln>
            <a:effectLst/>
          </c:spPr>
        </c:majorGridlines>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 negatieve biopten</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nl-NL"/>
          </a:p>
        </c:txPr>
        <c:crossAx val="84045823"/>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[Dashboard_SKMS_Z69118327_final_met gebruiksinstructie op tab 2.xlsx]DT 2 GG1!Draaitabel1</c:name>
    <c:fmtId val="3"/>
  </c:pivotSource>
  <c:chart>
    <c:title>
      <c:tx>
        <c:rich>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r>
              <a:rPr lang="nl-NL" b="1"/>
              <a:t>%</a:t>
            </a:r>
            <a:r>
              <a:rPr lang="nl-NL" b="1" baseline="0"/>
              <a:t> GG1 prostaatkanker detectie</a:t>
            </a:r>
            <a:endParaRPr lang="nl-NL"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9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9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8"/>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9"/>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240"/>
        <c:spPr>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241"/>
        <c:spPr>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242"/>
        <c:spPr>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
        <c:idx val="243"/>
        <c:spPr>
          <a:ln w="22225" cap="rnd" cmpd="sng" algn="ctr">
            <a:solidFill>
              <a:schemeClr val="accent1"/>
            </a:solidFill>
            <a:round/>
          </a:ln>
          <a:effectLst/>
        </c:spPr>
        <c:marker>
          <c:symbol val="circle"/>
          <c:size val="4"/>
          <c:spPr>
            <a:solidFill>
              <a:schemeClr val="accent6"/>
            </a:solidFill>
            <a:ln w="9525" cap="flat" cmpd="sng" algn="ctr">
              <a:solidFill>
                <a:schemeClr val="accent6"/>
              </a:solidFill>
              <a:round/>
            </a:ln>
            <a:effectLst/>
          </c:spPr>
        </c:marker>
      </c:pivotFmt>
      <c:pivotFmt>
        <c:idx val="244"/>
        <c:spPr>
          <a:ln w="22225" cap="rnd" cmpd="sng" algn="ctr">
            <a:solidFill>
              <a:schemeClr val="accent1"/>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pivotFmt>
      <c:pivotFmt>
        <c:idx val="245"/>
        <c:spPr>
          <a:ln w="22225" cap="rnd" cmpd="sng" algn="ctr">
            <a:solidFill>
              <a:schemeClr val="accent1"/>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pivotFmt>
      <c:pivotFmt>
        <c:idx val="246"/>
        <c:spPr>
          <a:ln w="22225" cap="rnd" cmpd="sng" algn="ctr">
            <a:solidFill>
              <a:schemeClr val="accent1"/>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pivotFmt>
      <c:pivotFmt>
        <c:idx val="247"/>
        <c:spPr>
          <a:ln w="22225" cap="rnd" cmpd="sng" algn="ctr">
            <a:solidFill>
              <a:schemeClr val="accent1"/>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pivotFmt>
      <c:pivotFmt>
        <c:idx val="248"/>
        <c:spPr>
          <a:ln w="22225" cap="rnd" cmpd="sng" algn="ctr">
            <a:solidFill>
              <a:schemeClr val="accent1"/>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pivotFmt>
      <c:pivotFmt>
        <c:idx val="249"/>
        <c:spPr>
          <a:ln w="22225" cap="rnd" cmpd="sng" algn="ctr">
            <a:solidFill>
              <a:schemeClr val="accent1"/>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pivotFmt>
      <c:pivotFmt>
        <c:idx val="250"/>
        <c:spPr>
          <a:ln w="22225" cap="rnd" cmpd="sng" algn="ctr">
            <a:solidFill>
              <a:schemeClr val="accent1"/>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pivotFmt>
      <c:pivotFmt>
        <c:idx val="251"/>
        <c:spPr>
          <a:ln w="22225" cap="rnd" cmpd="sng" algn="ctr">
            <a:solidFill>
              <a:schemeClr val="accent1"/>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pivotFmt>
      <c:pivotFmt>
        <c:idx val="252"/>
        <c:spPr>
          <a:ln w="22225" cap="rnd" cmpd="sng" algn="ctr">
            <a:solidFill>
              <a:schemeClr val="accent1"/>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pivotFmt>
      <c:pivotFmt>
        <c:idx val="253"/>
        <c:spPr>
          <a:ln w="22225" cap="rnd" cmpd="sng" algn="ctr">
            <a:solidFill>
              <a:schemeClr val="accent1"/>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pivotFmt>
      <c:pivotFmt>
        <c:idx val="254"/>
        <c:spPr>
          <a:ln w="22225" cap="rnd" cmpd="sng" algn="ctr">
            <a:solidFill>
              <a:schemeClr val="accent1"/>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pivotFmt>
      <c:pivotFmt>
        <c:idx val="255"/>
        <c:spPr>
          <a:ln w="22225" cap="rnd" cmpd="sng" algn="ctr">
            <a:solidFill>
              <a:schemeClr val="accent1"/>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pivotFmt>
      <c:pivotFmt>
        <c:idx val="256"/>
        <c:spPr>
          <a:ln w="22225" cap="rnd" cmpd="sng" algn="ctr">
            <a:solidFill>
              <a:schemeClr val="accent1"/>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pivotFmt>
      <c:pivotFmt>
        <c:idx val="257"/>
        <c:spPr>
          <a:ln w="22225" cap="rnd" cmpd="sng" algn="ctr">
            <a:solidFill>
              <a:schemeClr val="accent1"/>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pivotFmt>
      <c:pivotFmt>
        <c:idx val="258"/>
        <c:spPr>
          <a:ln w="22225" cap="rnd" cmpd="sng" algn="ctr">
            <a:solidFill>
              <a:schemeClr val="accent1"/>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pivotFmt>
      <c:pivotFmt>
        <c:idx val="259"/>
        <c:spPr>
          <a:ln w="22225" cap="rnd" cmpd="sng" algn="ctr">
            <a:solidFill>
              <a:schemeClr val="accent1"/>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pivotFmt>
      <c:pivotFmt>
        <c:idx val="260"/>
        <c:spPr>
          <a:ln w="22225" cap="rnd" cmpd="sng" algn="ctr">
            <a:solidFill>
              <a:schemeClr val="accent1"/>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pivotFmt>
      <c:pivotFmt>
        <c:idx val="261"/>
        <c:spPr>
          <a:ln w="22225" cap="rnd" cmpd="sng" algn="ctr">
            <a:solidFill>
              <a:schemeClr val="accent1"/>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pivotFmt>
      <c:pivotFmt>
        <c:idx val="262"/>
        <c:spPr>
          <a:ln w="22225" cap="rnd" cmpd="sng" algn="ctr">
            <a:solidFill>
              <a:schemeClr val="accent1"/>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pivotFmt>
      <c:pivotFmt>
        <c:idx val="263"/>
        <c:spPr>
          <a:ln w="22225" cap="rnd" cmpd="sng" algn="ctr">
            <a:solidFill>
              <a:schemeClr val="accent1"/>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pivotFmt>
      <c:pivotFmt>
        <c:idx val="264"/>
        <c:spPr>
          <a:ln w="22225" cap="rnd" cmpd="sng" algn="ctr">
            <a:solidFill>
              <a:schemeClr val="accent1"/>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pivotFmt>
      <c:pivotFmt>
        <c:idx val="265"/>
        <c:spPr>
          <a:ln w="22225" cap="rnd" cmpd="sng" algn="ctr">
            <a:solidFill>
              <a:schemeClr val="accent1"/>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pivotFmt>
      <c:pivotFmt>
        <c:idx val="266"/>
        <c:spPr>
          <a:ln w="22225" cap="rnd" cmpd="sng" algn="ctr">
            <a:solidFill>
              <a:schemeClr val="accent1"/>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pivotFmt>
      <c:pivotFmt>
        <c:idx val="267"/>
        <c:spPr>
          <a:ln w="22225" cap="rnd" cmpd="sng" algn="ctr">
            <a:solidFill>
              <a:schemeClr val="accent1"/>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pivotFmt>
      <c:pivotFmt>
        <c:idx val="268"/>
        <c:spPr>
          <a:ln w="22225" cap="rnd" cmpd="sng" algn="ctr">
            <a:solidFill>
              <a:schemeClr val="accent1"/>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pivotFmt>
      <c:pivotFmt>
        <c:idx val="269"/>
        <c:spPr>
          <a:ln w="22225" cap="rnd" cmpd="sng" algn="ctr">
            <a:solidFill>
              <a:schemeClr val="accent1"/>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pivotFmt>
      <c:pivotFmt>
        <c:idx val="270"/>
        <c:spPr>
          <a:ln w="22225" cap="rnd" cmpd="sng" algn="ctr">
            <a:solidFill>
              <a:schemeClr val="accent1"/>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pivotFmt>
      <c:pivotFmt>
        <c:idx val="271"/>
        <c:spPr>
          <a:ln w="22225" cap="rnd" cmpd="sng" algn="ctr">
            <a:solidFill>
              <a:schemeClr val="accent1"/>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pivotFmt>
      <c:pivotFmt>
        <c:idx val="272"/>
        <c:spPr>
          <a:ln w="22225" cap="rnd" cmpd="sng" algn="ctr">
            <a:solidFill>
              <a:schemeClr val="accent1"/>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pivotFmt>
      <c:pivotFmt>
        <c:idx val="273"/>
        <c:spPr>
          <a:ln w="22225" cap="rnd" cmpd="sng" algn="ctr">
            <a:solidFill>
              <a:schemeClr val="accent1"/>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pivotFmt>
      <c:pivotFmt>
        <c:idx val="274"/>
        <c:spPr>
          <a:ln w="22225" cap="rnd" cmpd="sng" algn="ctr">
            <a:solidFill>
              <a:schemeClr val="accent1"/>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pivotFmt>
      <c:pivotFmt>
        <c:idx val="275"/>
        <c:spPr>
          <a:ln w="22225" cap="rnd" cmpd="sng" algn="ctr">
            <a:solidFill>
              <a:schemeClr val="accent1"/>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pivotFmt>
      <c:pivotFmt>
        <c:idx val="276"/>
        <c:spPr>
          <a:ln w="22225" cap="rnd" cmpd="sng" algn="ctr">
            <a:solidFill>
              <a:schemeClr val="accent1"/>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pivotFmt>
      <c:pivotFmt>
        <c:idx val="277"/>
        <c:spPr>
          <a:ln w="22225" cap="rnd" cmpd="sng" algn="ctr">
            <a:solidFill>
              <a:schemeClr val="accent1"/>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pivotFmt>
      <c:pivotFmt>
        <c:idx val="278"/>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s>
    <c:plotArea>
      <c:layout/>
      <c:lineChart>
        <c:grouping val="standard"/>
        <c:varyColors val="0"/>
        <c:ser>
          <c:idx val="0"/>
          <c:order val="0"/>
          <c:tx>
            <c:strRef>
              <c:f>'DT 2 GG1'!$B$3:$B$4</c:f>
              <c:strCache>
                <c:ptCount val="1"/>
                <c:pt idx="0">
                  <c:v>1</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'DT 2 GG1'!$A$5:$A$6</c:f>
              <c:strCache>
                <c:ptCount val="2"/>
                <c:pt idx="0">
                  <c:v>2015</c:v>
                </c:pt>
                <c:pt idx="1">
                  <c:v>2021</c:v>
                </c:pt>
              </c:strCache>
            </c:strRef>
          </c:cat>
          <c:val>
            <c:numRef>
              <c:f>'DT 2 GG1'!$B$5:$B$6</c:f>
              <c:numCache>
                <c:formatCode>General</c:formatCode>
                <c:ptCount val="2"/>
                <c:pt idx="0">
                  <c:v>17</c:v>
                </c:pt>
                <c:pt idx="1">
                  <c:v>24</c:v>
                </c:pt>
              </c:numCache>
            </c:numRef>
          </c:val>
          <c:smooth val="0"/>
          <c:extLst>
            <c:ext xmlns:c16="http://schemas.microsoft.com/office/drawing/2014/chart" uri="{C3380CC4-5D6E-409C-BE32-E72D297353CC}">
              <c16:uniqueId val="{00000000-301F-4C89-A999-6ECC21465EF2}"/>
            </c:ext>
          </c:extLst>
        </c:ser>
        <c:ser>
          <c:idx val="1"/>
          <c:order val="1"/>
          <c:tx>
            <c:strRef>
              <c:f>'DT 2 GG1'!$C$3:$C$4</c:f>
              <c:strCache>
                <c:ptCount val="1"/>
                <c:pt idx="0">
                  <c:v>2</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'DT 2 GG1'!$A$5:$A$6</c:f>
              <c:strCache>
                <c:ptCount val="2"/>
                <c:pt idx="0">
                  <c:v>2015</c:v>
                </c:pt>
                <c:pt idx="1">
                  <c:v>2021</c:v>
                </c:pt>
              </c:strCache>
            </c:strRef>
          </c:cat>
          <c:val>
            <c:numRef>
              <c:f>'DT 2 GG1'!$C$5:$C$6</c:f>
              <c:numCache>
                <c:formatCode>General</c:formatCode>
                <c:ptCount val="2"/>
                <c:pt idx="0">
                  <c:v>14</c:v>
                </c:pt>
                <c:pt idx="1">
                  <c:v>17</c:v>
                </c:pt>
              </c:numCache>
            </c:numRef>
          </c:val>
          <c:smooth val="0"/>
          <c:extLst>
            <c:ext xmlns:c16="http://schemas.microsoft.com/office/drawing/2014/chart" uri="{C3380CC4-5D6E-409C-BE32-E72D297353CC}">
              <c16:uniqueId val="{00000001-4C01-4AC4-AC6A-7FADA0B95A70}"/>
            </c:ext>
          </c:extLst>
        </c:ser>
        <c:ser>
          <c:idx val="2"/>
          <c:order val="2"/>
          <c:tx>
            <c:strRef>
              <c:f>'DT 2 GG1'!$D$3:$D$4</c:f>
              <c:strCache>
                <c:ptCount val="1"/>
                <c:pt idx="0">
                  <c:v>3</c:v>
                </c:pt>
              </c:strCache>
            </c:strRef>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strRef>
              <c:f>'DT 2 GG1'!$A$5:$A$6</c:f>
              <c:strCache>
                <c:ptCount val="2"/>
                <c:pt idx="0">
                  <c:v>2015</c:v>
                </c:pt>
                <c:pt idx="1">
                  <c:v>2021</c:v>
                </c:pt>
              </c:strCache>
            </c:strRef>
          </c:cat>
          <c:val>
            <c:numRef>
              <c:f>'DT 2 GG1'!$D$5:$D$6</c:f>
              <c:numCache>
                <c:formatCode>General</c:formatCode>
                <c:ptCount val="2"/>
                <c:pt idx="0">
                  <c:v>13</c:v>
                </c:pt>
                <c:pt idx="1">
                  <c:v>31</c:v>
                </c:pt>
              </c:numCache>
            </c:numRef>
          </c:val>
          <c:smooth val="0"/>
          <c:extLst>
            <c:ext xmlns:c16="http://schemas.microsoft.com/office/drawing/2014/chart" uri="{C3380CC4-5D6E-409C-BE32-E72D297353CC}">
              <c16:uniqueId val="{00000002-4C01-4AC4-AC6A-7FADA0B95A70}"/>
            </c:ext>
          </c:extLst>
        </c:ser>
        <c:ser>
          <c:idx val="3"/>
          <c:order val="3"/>
          <c:tx>
            <c:strRef>
              <c:f>'DT 2 GG1'!$E$3:$E$4</c:f>
              <c:strCache>
                <c:ptCount val="1"/>
                <c:pt idx="0">
                  <c:v>4</c:v>
                </c:pt>
              </c:strCache>
            </c:strRef>
          </c:tx>
          <c:spPr>
            <a:ln w="22225" cap="rnd" cmpd="sng" algn="ctr">
              <a:solidFill>
                <a:schemeClr val="accent4"/>
              </a:solidFill>
              <a:round/>
            </a:ln>
            <a:effectLst/>
          </c:spPr>
          <c:marker>
            <c:symbol val="circle"/>
            <c:size val="4"/>
            <c:spPr>
              <a:solidFill>
                <a:schemeClr val="accent4"/>
              </a:solidFill>
              <a:ln w="9525" cap="flat" cmpd="sng" algn="ctr">
                <a:solidFill>
                  <a:schemeClr val="accent4"/>
                </a:solidFill>
                <a:round/>
              </a:ln>
              <a:effectLst/>
            </c:spPr>
          </c:marker>
          <c:cat>
            <c:strRef>
              <c:f>'DT 2 GG1'!$A$5:$A$6</c:f>
              <c:strCache>
                <c:ptCount val="2"/>
                <c:pt idx="0">
                  <c:v>2015</c:v>
                </c:pt>
                <c:pt idx="1">
                  <c:v>2021</c:v>
                </c:pt>
              </c:strCache>
            </c:strRef>
          </c:cat>
          <c:val>
            <c:numRef>
              <c:f>'DT 2 GG1'!$E$5:$E$6</c:f>
              <c:numCache>
                <c:formatCode>General</c:formatCode>
                <c:ptCount val="2"/>
                <c:pt idx="0">
                  <c:v>20</c:v>
                </c:pt>
                <c:pt idx="1">
                  <c:v>20</c:v>
                </c:pt>
              </c:numCache>
            </c:numRef>
          </c:val>
          <c:smooth val="0"/>
          <c:extLst>
            <c:ext xmlns:c16="http://schemas.microsoft.com/office/drawing/2014/chart" uri="{C3380CC4-5D6E-409C-BE32-E72D297353CC}">
              <c16:uniqueId val="{00000003-4C01-4AC4-AC6A-7FADA0B95A70}"/>
            </c:ext>
          </c:extLst>
        </c:ser>
        <c:ser>
          <c:idx val="4"/>
          <c:order val="4"/>
          <c:tx>
            <c:strRef>
              <c:f>'DT 2 GG1'!$F$3:$F$4</c:f>
              <c:strCache>
                <c:ptCount val="1"/>
                <c:pt idx="0">
                  <c:v>5</c:v>
                </c:pt>
              </c:strCache>
            </c:strRef>
          </c:tx>
          <c:spPr>
            <a:ln w="22225" cap="rnd" cmpd="sng" algn="ctr">
              <a:solidFill>
                <a:schemeClr val="accent5"/>
              </a:solidFill>
              <a:round/>
            </a:ln>
            <a:effectLst/>
          </c:spPr>
          <c:marker>
            <c:symbol val="circle"/>
            <c:size val="4"/>
            <c:spPr>
              <a:solidFill>
                <a:schemeClr val="accent5"/>
              </a:solidFill>
              <a:ln w="9525" cap="flat" cmpd="sng" algn="ctr">
                <a:solidFill>
                  <a:schemeClr val="accent5"/>
                </a:solidFill>
                <a:round/>
              </a:ln>
              <a:effectLst/>
            </c:spPr>
          </c:marker>
          <c:cat>
            <c:strRef>
              <c:f>'DT 2 GG1'!$A$5:$A$6</c:f>
              <c:strCache>
                <c:ptCount val="2"/>
                <c:pt idx="0">
                  <c:v>2015</c:v>
                </c:pt>
                <c:pt idx="1">
                  <c:v>2021</c:v>
                </c:pt>
              </c:strCache>
            </c:strRef>
          </c:cat>
          <c:val>
            <c:numRef>
              <c:f>'DT 2 GG1'!$F$5:$F$6</c:f>
              <c:numCache>
                <c:formatCode>General</c:formatCode>
                <c:ptCount val="2"/>
                <c:pt idx="0">
                  <c:v>15</c:v>
                </c:pt>
                <c:pt idx="1">
                  <c:v>24</c:v>
                </c:pt>
              </c:numCache>
            </c:numRef>
          </c:val>
          <c:smooth val="0"/>
          <c:extLst>
            <c:ext xmlns:c16="http://schemas.microsoft.com/office/drawing/2014/chart" uri="{C3380CC4-5D6E-409C-BE32-E72D297353CC}">
              <c16:uniqueId val="{00000004-4C01-4AC4-AC6A-7FADA0B95A70}"/>
            </c:ext>
          </c:extLst>
        </c:ser>
        <c:ser>
          <c:idx val="5"/>
          <c:order val="5"/>
          <c:tx>
            <c:strRef>
              <c:f>'DT 2 GG1'!$G$3:$G$4</c:f>
              <c:strCache>
                <c:ptCount val="1"/>
                <c:pt idx="0">
                  <c:v>6</c:v>
                </c:pt>
              </c:strCache>
            </c:strRef>
          </c:tx>
          <c:spPr>
            <a:ln w="22225" cap="rnd" cmpd="sng" algn="ctr">
              <a:solidFill>
                <a:schemeClr val="accent6"/>
              </a:solidFill>
              <a:round/>
            </a:ln>
            <a:effectLst/>
          </c:spPr>
          <c:marker>
            <c:symbol val="circle"/>
            <c:size val="4"/>
            <c:spPr>
              <a:solidFill>
                <a:schemeClr val="accent6"/>
              </a:solidFill>
              <a:ln w="9525" cap="flat" cmpd="sng" algn="ctr">
                <a:solidFill>
                  <a:schemeClr val="accent6"/>
                </a:solidFill>
                <a:round/>
              </a:ln>
              <a:effectLst/>
            </c:spPr>
          </c:marker>
          <c:cat>
            <c:strRef>
              <c:f>'DT 2 GG1'!$A$5:$A$6</c:f>
              <c:strCache>
                <c:ptCount val="2"/>
                <c:pt idx="0">
                  <c:v>2015</c:v>
                </c:pt>
                <c:pt idx="1">
                  <c:v>2021</c:v>
                </c:pt>
              </c:strCache>
            </c:strRef>
          </c:cat>
          <c:val>
            <c:numRef>
              <c:f>'DT 2 GG1'!$G$5:$G$6</c:f>
              <c:numCache>
                <c:formatCode>General</c:formatCode>
                <c:ptCount val="2"/>
                <c:pt idx="0">
                  <c:v>16</c:v>
                </c:pt>
                <c:pt idx="1">
                  <c:v>10</c:v>
                </c:pt>
              </c:numCache>
            </c:numRef>
          </c:val>
          <c:smooth val="0"/>
          <c:extLst>
            <c:ext xmlns:c16="http://schemas.microsoft.com/office/drawing/2014/chart" uri="{C3380CC4-5D6E-409C-BE32-E72D297353CC}">
              <c16:uniqueId val="{00000005-4C01-4AC4-AC6A-7FADA0B95A70}"/>
            </c:ext>
          </c:extLst>
        </c:ser>
        <c:ser>
          <c:idx val="6"/>
          <c:order val="6"/>
          <c:tx>
            <c:strRef>
              <c:f>'DT 2 GG1'!$H$3:$H$4</c:f>
              <c:strCache>
                <c:ptCount val="1"/>
                <c:pt idx="0">
                  <c:v>7</c:v>
                </c:pt>
              </c:strCache>
            </c:strRef>
          </c:tx>
          <c:spPr>
            <a:ln w="22225" cap="rnd" cmpd="sng" algn="ctr">
              <a:solidFill>
                <a:schemeClr val="accent1">
                  <a:lumMod val="60000"/>
                </a:schemeClr>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cat>
            <c:strRef>
              <c:f>'DT 2 GG1'!$A$5:$A$6</c:f>
              <c:strCache>
                <c:ptCount val="2"/>
                <c:pt idx="0">
                  <c:v>2015</c:v>
                </c:pt>
                <c:pt idx="1">
                  <c:v>2021</c:v>
                </c:pt>
              </c:strCache>
            </c:strRef>
          </c:cat>
          <c:val>
            <c:numRef>
              <c:f>'DT 2 GG1'!$H$5:$H$6</c:f>
              <c:numCache>
                <c:formatCode>General</c:formatCode>
                <c:ptCount val="2"/>
                <c:pt idx="0">
                  <c:v>14</c:v>
                </c:pt>
                <c:pt idx="1">
                  <c:v>13</c:v>
                </c:pt>
              </c:numCache>
            </c:numRef>
          </c:val>
          <c:smooth val="0"/>
          <c:extLst>
            <c:ext xmlns:c16="http://schemas.microsoft.com/office/drawing/2014/chart" uri="{C3380CC4-5D6E-409C-BE32-E72D297353CC}">
              <c16:uniqueId val="{00000006-4C01-4AC4-AC6A-7FADA0B95A70}"/>
            </c:ext>
          </c:extLst>
        </c:ser>
        <c:ser>
          <c:idx val="7"/>
          <c:order val="7"/>
          <c:tx>
            <c:strRef>
              <c:f>'DT 2 GG1'!$I$3:$I$4</c:f>
              <c:strCache>
                <c:ptCount val="1"/>
                <c:pt idx="0">
                  <c:v>8</c:v>
                </c:pt>
              </c:strCache>
            </c:strRef>
          </c:tx>
          <c:spPr>
            <a:ln w="22225" cap="rnd" cmpd="sng" algn="ctr">
              <a:solidFill>
                <a:schemeClr val="accent2">
                  <a:lumMod val="60000"/>
                </a:schemeClr>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cat>
            <c:strRef>
              <c:f>'DT 2 GG1'!$A$5:$A$6</c:f>
              <c:strCache>
                <c:ptCount val="2"/>
                <c:pt idx="0">
                  <c:v>2015</c:v>
                </c:pt>
                <c:pt idx="1">
                  <c:v>2021</c:v>
                </c:pt>
              </c:strCache>
            </c:strRef>
          </c:cat>
          <c:val>
            <c:numRef>
              <c:f>'DT 2 GG1'!$I$5:$I$6</c:f>
              <c:numCache>
                <c:formatCode>General</c:formatCode>
                <c:ptCount val="2"/>
                <c:pt idx="0">
                  <c:v>22</c:v>
                </c:pt>
                <c:pt idx="1">
                  <c:v>18</c:v>
                </c:pt>
              </c:numCache>
            </c:numRef>
          </c:val>
          <c:smooth val="0"/>
          <c:extLst>
            <c:ext xmlns:c16="http://schemas.microsoft.com/office/drawing/2014/chart" uri="{C3380CC4-5D6E-409C-BE32-E72D297353CC}">
              <c16:uniqueId val="{00000007-4C01-4AC4-AC6A-7FADA0B95A70}"/>
            </c:ext>
          </c:extLst>
        </c:ser>
        <c:ser>
          <c:idx val="8"/>
          <c:order val="8"/>
          <c:tx>
            <c:strRef>
              <c:f>'DT 2 GG1'!$J$3:$J$4</c:f>
              <c:strCache>
                <c:ptCount val="1"/>
                <c:pt idx="0">
                  <c:v>9</c:v>
                </c:pt>
              </c:strCache>
            </c:strRef>
          </c:tx>
          <c:spPr>
            <a:ln w="22225" cap="rnd" cmpd="sng" algn="ctr">
              <a:solidFill>
                <a:schemeClr val="accent3">
                  <a:lumMod val="60000"/>
                </a:schemeClr>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cat>
            <c:strRef>
              <c:f>'DT 2 GG1'!$A$5:$A$6</c:f>
              <c:strCache>
                <c:ptCount val="2"/>
                <c:pt idx="0">
                  <c:v>2015</c:v>
                </c:pt>
                <c:pt idx="1">
                  <c:v>2021</c:v>
                </c:pt>
              </c:strCache>
            </c:strRef>
          </c:cat>
          <c:val>
            <c:numRef>
              <c:f>'DT 2 GG1'!$J$5:$J$6</c:f>
              <c:numCache>
                <c:formatCode>General</c:formatCode>
                <c:ptCount val="2"/>
                <c:pt idx="0">
                  <c:v>21</c:v>
                </c:pt>
                <c:pt idx="1">
                  <c:v>18</c:v>
                </c:pt>
              </c:numCache>
            </c:numRef>
          </c:val>
          <c:smooth val="0"/>
          <c:extLst>
            <c:ext xmlns:c16="http://schemas.microsoft.com/office/drawing/2014/chart" uri="{C3380CC4-5D6E-409C-BE32-E72D297353CC}">
              <c16:uniqueId val="{00000008-4C01-4AC4-AC6A-7FADA0B95A70}"/>
            </c:ext>
          </c:extLst>
        </c:ser>
        <c:ser>
          <c:idx val="9"/>
          <c:order val="9"/>
          <c:tx>
            <c:strRef>
              <c:f>'DT 2 GG1'!$K$3:$K$4</c:f>
              <c:strCache>
                <c:ptCount val="1"/>
                <c:pt idx="0">
                  <c:v>10</c:v>
                </c:pt>
              </c:strCache>
            </c:strRef>
          </c:tx>
          <c:spPr>
            <a:ln w="22225" cap="rnd" cmpd="sng" algn="ctr">
              <a:solidFill>
                <a:schemeClr val="accent4">
                  <a:lumMod val="60000"/>
                </a:schemeClr>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cat>
            <c:strRef>
              <c:f>'DT 2 GG1'!$A$5:$A$6</c:f>
              <c:strCache>
                <c:ptCount val="2"/>
                <c:pt idx="0">
                  <c:v>2015</c:v>
                </c:pt>
                <c:pt idx="1">
                  <c:v>2021</c:v>
                </c:pt>
              </c:strCache>
            </c:strRef>
          </c:cat>
          <c:val>
            <c:numRef>
              <c:f>'DT 2 GG1'!$K$5:$K$6</c:f>
              <c:numCache>
                <c:formatCode>General</c:formatCode>
                <c:ptCount val="2"/>
                <c:pt idx="0">
                  <c:v>33</c:v>
                </c:pt>
                <c:pt idx="1">
                  <c:v>27</c:v>
                </c:pt>
              </c:numCache>
            </c:numRef>
          </c:val>
          <c:smooth val="0"/>
          <c:extLst>
            <c:ext xmlns:c16="http://schemas.microsoft.com/office/drawing/2014/chart" uri="{C3380CC4-5D6E-409C-BE32-E72D297353CC}">
              <c16:uniqueId val="{00000009-4C01-4AC4-AC6A-7FADA0B95A70}"/>
            </c:ext>
          </c:extLst>
        </c:ser>
        <c:ser>
          <c:idx val="10"/>
          <c:order val="10"/>
          <c:tx>
            <c:strRef>
              <c:f>'DT 2 GG1'!$L$3:$L$4</c:f>
              <c:strCache>
                <c:ptCount val="1"/>
                <c:pt idx="0">
                  <c:v>11</c:v>
                </c:pt>
              </c:strCache>
            </c:strRef>
          </c:tx>
          <c:spPr>
            <a:ln w="22225" cap="rnd" cmpd="sng" algn="ctr">
              <a:solidFill>
                <a:schemeClr val="accent5">
                  <a:lumMod val="60000"/>
                </a:schemeClr>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cat>
            <c:strRef>
              <c:f>'DT 2 GG1'!$A$5:$A$6</c:f>
              <c:strCache>
                <c:ptCount val="2"/>
                <c:pt idx="0">
                  <c:v>2015</c:v>
                </c:pt>
                <c:pt idx="1">
                  <c:v>2021</c:v>
                </c:pt>
              </c:strCache>
            </c:strRef>
          </c:cat>
          <c:val>
            <c:numRef>
              <c:f>'DT 2 GG1'!$L$5:$L$6</c:f>
              <c:numCache>
                <c:formatCode>General</c:formatCode>
                <c:ptCount val="2"/>
                <c:pt idx="0">
                  <c:v>15</c:v>
                </c:pt>
                <c:pt idx="1">
                  <c:v>13</c:v>
                </c:pt>
              </c:numCache>
            </c:numRef>
          </c:val>
          <c:smooth val="0"/>
          <c:extLst>
            <c:ext xmlns:c16="http://schemas.microsoft.com/office/drawing/2014/chart" uri="{C3380CC4-5D6E-409C-BE32-E72D297353CC}">
              <c16:uniqueId val="{0000000A-4C01-4AC4-AC6A-7FADA0B95A70}"/>
            </c:ext>
          </c:extLst>
        </c:ser>
        <c:ser>
          <c:idx val="11"/>
          <c:order val="11"/>
          <c:tx>
            <c:strRef>
              <c:f>'DT 2 GG1'!$M$3:$M$4</c:f>
              <c:strCache>
                <c:ptCount val="1"/>
                <c:pt idx="0">
                  <c:v>12</c:v>
                </c:pt>
              </c:strCache>
            </c:strRef>
          </c:tx>
          <c:spPr>
            <a:ln w="22225" cap="rnd" cmpd="sng" algn="ctr">
              <a:solidFill>
                <a:schemeClr val="accent6">
                  <a:lumMod val="60000"/>
                </a:schemeClr>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cat>
            <c:strRef>
              <c:f>'DT 2 GG1'!$A$5:$A$6</c:f>
              <c:strCache>
                <c:ptCount val="2"/>
                <c:pt idx="0">
                  <c:v>2015</c:v>
                </c:pt>
                <c:pt idx="1">
                  <c:v>2021</c:v>
                </c:pt>
              </c:strCache>
            </c:strRef>
          </c:cat>
          <c:val>
            <c:numRef>
              <c:f>'DT 2 GG1'!$M$5:$M$6</c:f>
              <c:numCache>
                <c:formatCode>General</c:formatCode>
                <c:ptCount val="2"/>
                <c:pt idx="0">
                  <c:v>20</c:v>
                </c:pt>
                <c:pt idx="1">
                  <c:v>18</c:v>
                </c:pt>
              </c:numCache>
            </c:numRef>
          </c:val>
          <c:smooth val="0"/>
          <c:extLst>
            <c:ext xmlns:c16="http://schemas.microsoft.com/office/drawing/2014/chart" uri="{C3380CC4-5D6E-409C-BE32-E72D297353CC}">
              <c16:uniqueId val="{0000000B-4C01-4AC4-AC6A-7FADA0B95A70}"/>
            </c:ext>
          </c:extLst>
        </c:ser>
        <c:ser>
          <c:idx val="12"/>
          <c:order val="12"/>
          <c:tx>
            <c:strRef>
              <c:f>'DT 2 GG1'!$N$3:$N$4</c:f>
              <c:strCache>
                <c:ptCount val="1"/>
                <c:pt idx="0">
                  <c:v>13</c:v>
                </c:pt>
              </c:strCache>
            </c:strRef>
          </c:tx>
          <c:spPr>
            <a:ln w="22225" cap="rnd" cmpd="sng" algn="ctr">
              <a:solidFill>
                <a:schemeClr val="accent1">
                  <a:lumMod val="80000"/>
                  <a:lumOff val="20000"/>
                </a:schemeClr>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cat>
            <c:strRef>
              <c:f>'DT 2 GG1'!$A$5:$A$6</c:f>
              <c:strCache>
                <c:ptCount val="2"/>
                <c:pt idx="0">
                  <c:v>2015</c:v>
                </c:pt>
                <c:pt idx="1">
                  <c:v>2021</c:v>
                </c:pt>
              </c:strCache>
            </c:strRef>
          </c:cat>
          <c:val>
            <c:numRef>
              <c:f>'DT 2 GG1'!$N$5:$N$6</c:f>
              <c:numCache>
                <c:formatCode>General</c:formatCode>
                <c:ptCount val="2"/>
                <c:pt idx="0">
                  <c:v>23</c:v>
                </c:pt>
                <c:pt idx="1">
                  <c:v>20</c:v>
                </c:pt>
              </c:numCache>
            </c:numRef>
          </c:val>
          <c:smooth val="0"/>
          <c:extLst>
            <c:ext xmlns:c16="http://schemas.microsoft.com/office/drawing/2014/chart" uri="{C3380CC4-5D6E-409C-BE32-E72D297353CC}">
              <c16:uniqueId val="{0000000C-4C01-4AC4-AC6A-7FADA0B95A70}"/>
            </c:ext>
          </c:extLst>
        </c:ser>
        <c:ser>
          <c:idx val="13"/>
          <c:order val="13"/>
          <c:tx>
            <c:strRef>
              <c:f>'DT 2 GG1'!$O$3:$O$4</c:f>
              <c:strCache>
                <c:ptCount val="1"/>
                <c:pt idx="0">
                  <c:v>14</c:v>
                </c:pt>
              </c:strCache>
            </c:strRef>
          </c:tx>
          <c:spPr>
            <a:ln w="22225" cap="rnd" cmpd="sng" algn="ctr">
              <a:solidFill>
                <a:schemeClr val="accent2">
                  <a:lumMod val="80000"/>
                  <a:lumOff val="20000"/>
                </a:schemeClr>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cat>
            <c:strRef>
              <c:f>'DT 2 GG1'!$A$5:$A$6</c:f>
              <c:strCache>
                <c:ptCount val="2"/>
                <c:pt idx="0">
                  <c:v>2015</c:v>
                </c:pt>
                <c:pt idx="1">
                  <c:v>2021</c:v>
                </c:pt>
              </c:strCache>
            </c:strRef>
          </c:cat>
          <c:val>
            <c:numRef>
              <c:f>'DT 2 GG1'!$O$5:$O$6</c:f>
              <c:numCache>
                <c:formatCode>General</c:formatCode>
                <c:ptCount val="2"/>
                <c:pt idx="0">
                  <c:v>25</c:v>
                </c:pt>
                <c:pt idx="1">
                  <c:v>15</c:v>
                </c:pt>
              </c:numCache>
            </c:numRef>
          </c:val>
          <c:smooth val="0"/>
          <c:extLst>
            <c:ext xmlns:c16="http://schemas.microsoft.com/office/drawing/2014/chart" uri="{C3380CC4-5D6E-409C-BE32-E72D297353CC}">
              <c16:uniqueId val="{0000000D-4C01-4AC4-AC6A-7FADA0B95A70}"/>
            </c:ext>
          </c:extLst>
        </c:ser>
        <c:ser>
          <c:idx val="14"/>
          <c:order val="14"/>
          <c:tx>
            <c:strRef>
              <c:f>'DT 2 GG1'!$P$3:$P$4</c:f>
              <c:strCache>
                <c:ptCount val="1"/>
                <c:pt idx="0">
                  <c:v>15</c:v>
                </c:pt>
              </c:strCache>
            </c:strRef>
          </c:tx>
          <c:spPr>
            <a:ln w="22225" cap="rnd" cmpd="sng" algn="ctr">
              <a:solidFill>
                <a:schemeClr val="accent3">
                  <a:lumMod val="80000"/>
                  <a:lumOff val="20000"/>
                </a:schemeClr>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cat>
            <c:strRef>
              <c:f>'DT 2 GG1'!$A$5:$A$6</c:f>
              <c:strCache>
                <c:ptCount val="2"/>
                <c:pt idx="0">
                  <c:v>2015</c:v>
                </c:pt>
                <c:pt idx="1">
                  <c:v>2021</c:v>
                </c:pt>
              </c:strCache>
            </c:strRef>
          </c:cat>
          <c:val>
            <c:numRef>
              <c:f>'DT 2 GG1'!$P$5:$P$6</c:f>
              <c:numCache>
                <c:formatCode>General</c:formatCode>
                <c:ptCount val="2"/>
                <c:pt idx="0">
                  <c:v>20</c:v>
                </c:pt>
                <c:pt idx="1">
                  <c:v>13</c:v>
                </c:pt>
              </c:numCache>
            </c:numRef>
          </c:val>
          <c:smooth val="0"/>
          <c:extLst>
            <c:ext xmlns:c16="http://schemas.microsoft.com/office/drawing/2014/chart" uri="{C3380CC4-5D6E-409C-BE32-E72D297353CC}">
              <c16:uniqueId val="{0000000E-4C01-4AC4-AC6A-7FADA0B95A70}"/>
            </c:ext>
          </c:extLst>
        </c:ser>
        <c:ser>
          <c:idx val="15"/>
          <c:order val="15"/>
          <c:tx>
            <c:strRef>
              <c:f>'DT 2 GG1'!$Q$3:$Q$4</c:f>
              <c:strCache>
                <c:ptCount val="1"/>
                <c:pt idx="0">
                  <c:v>16</c:v>
                </c:pt>
              </c:strCache>
            </c:strRef>
          </c:tx>
          <c:spPr>
            <a:ln w="22225" cap="rnd" cmpd="sng" algn="ctr">
              <a:solidFill>
                <a:schemeClr val="accent4">
                  <a:lumMod val="80000"/>
                  <a:lumOff val="20000"/>
                </a:schemeClr>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cat>
            <c:strRef>
              <c:f>'DT 2 GG1'!$A$5:$A$6</c:f>
              <c:strCache>
                <c:ptCount val="2"/>
                <c:pt idx="0">
                  <c:v>2015</c:v>
                </c:pt>
                <c:pt idx="1">
                  <c:v>2021</c:v>
                </c:pt>
              </c:strCache>
            </c:strRef>
          </c:cat>
          <c:val>
            <c:numRef>
              <c:f>'DT 2 GG1'!$Q$5:$Q$6</c:f>
              <c:numCache>
                <c:formatCode>General</c:formatCode>
                <c:ptCount val="2"/>
                <c:pt idx="0">
                  <c:v>22</c:v>
                </c:pt>
                <c:pt idx="1">
                  <c:v>29</c:v>
                </c:pt>
              </c:numCache>
            </c:numRef>
          </c:val>
          <c:smooth val="0"/>
          <c:extLst>
            <c:ext xmlns:c16="http://schemas.microsoft.com/office/drawing/2014/chart" uri="{C3380CC4-5D6E-409C-BE32-E72D297353CC}">
              <c16:uniqueId val="{0000000F-4C01-4AC4-AC6A-7FADA0B95A70}"/>
            </c:ext>
          </c:extLst>
        </c:ser>
        <c:ser>
          <c:idx val="16"/>
          <c:order val="16"/>
          <c:tx>
            <c:strRef>
              <c:f>'DT 2 GG1'!$R$3:$R$4</c:f>
              <c:strCache>
                <c:ptCount val="1"/>
                <c:pt idx="0">
                  <c:v>17</c:v>
                </c:pt>
              </c:strCache>
            </c:strRef>
          </c:tx>
          <c:spPr>
            <a:ln w="22225" cap="rnd" cmpd="sng" algn="ctr">
              <a:solidFill>
                <a:schemeClr val="accent5">
                  <a:lumMod val="80000"/>
                  <a:lumOff val="20000"/>
                </a:schemeClr>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cat>
            <c:strRef>
              <c:f>'DT 2 GG1'!$A$5:$A$6</c:f>
              <c:strCache>
                <c:ptCount val="2"/>
                <c:pt idx="0">
                  <c:v>2015</c:v>
                </c:pt>
                <c:pt idx="1">
                  <c:v>2021</c:v>
                </c:pt>
              </c:strCache>
            </c:strRef>
          </c:cat>
          <c:val>
            <c:numRef>
              <c:f>'DT 2 GG1'!$R$5:$R$6</c:f>
              <c:numCache>
                <c:formatCode>General</c:formatCode>
                <c:ptCount val="2"/>
                <c:pt idx="0">
                  <c:v>27</c:v>
                </c:pt>
                <c:pt idx="1">
                  <c:v>26</c:v>
                </c:pt>
              </c:numCache>
            </c:numRef>
          </c:val>
          <c:smooth val="0"/>
          <c:extLst>
            <c:ext xmlns:c16="http://schemas.microsoft.com/office/drawing/2014/chart" uri="{C3380CC4-5D6E-409C-BE32-E72D297353CC}">
              <c16:uniqueId val="{00000010-4C01-4AC4-AC6A-7FADA0B95A70}"/>
            </c:ext>
          </c:extLst>
        </c:ser>
        <c:ser>
          <c:idx val="17"/>
          <c:order val="17"/>
          <c:tx>
            <c:strRef>
              <c:f>'DT 2 GG1'!$S$3:$S$4</c:f>
              <c:strCache>
                <c:ptCount val="1"/>
                <c:pt idx="0">
                  <c:v>18</c:v>
                </c:pt>
              </c:strCache>
            </c:strRef>
          </c:tx>
          <c:spPr>
            <a:ln w="22225" cap="rnd" cmpd="sng" algn="ctr">
              <a:solidFill>
                <a:schemeClr val="accent6">
                  <a:lumMod val="80000"/>
                  <a:lumOff val="20000"/>
                </a:schemeClr>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cat>
            <c:strRef>
              <c:f>'DT 2 GG1'!$A$5:$A$6</c:f>
              <c:strCache>
                <c:ptCount val="2"/>
                <c:pt idx="0">
                  <c:v>2015</c:v>
                </c:pt>
                <c:pt idx="1">
                  <c:v>2021</c:v>
                </c:pt>
              </c:strCache>
            </c:strRef>
          </c:cat>
          <c:val>
            <c:numRef>
              <c:f>'DT 2 GG1'!$S$5:$S$6</c:f>
              <c:numCache>
                <c:formatCode>General</c:formatCode>
                <c:ptCount val="2"/>
                <c:pt idx="0">
                  <c:v>20</c:v>
                </c:pt>
                <c:pt idx="1">
                  <c:v>15</c:v>
                </c:pt>
              </c:numCache>
            </c:numRef>
          </c:val>
          <c:smooth val="0"/>
          <c:extLst>
            <c:ext xmlns:c16="http://schemas.microsoft.com/office/drawing/2014/chart" uri="{C3380CC4-5D6E-409C-BE32-E72D297353CC}">
              <c16:uniqueId val="{00000011-4C01-4AC4-AC6A-7FADA0B95A70}"/>
            </c:ext>
          </c:extLst>
        </c:ser>
        <c:ser>
          <c:idx val="18"/>
          <c:order val="18"/>
          <c:tx>
            <c:strRef>
              <c:f>'DT 2 GG1'!$T$3:$T$4</c:f>
              <c:strCache>
                <c:ptCount val="1"/>
                <c:pt idx="0">
                  <c:v>19</c:v>
                </c:pt>
              </c:strCache>
            </c:strRef>
          </c:tx>
          <c:spPr>
            <a:ln w="22225" cap="rnd" cmpd="sng" algn="ctr">
              <a:solidFill>
                <a:schemeClr val="accent1">
                  <a:lumMod val="80000"/>
                </a:schemeClr>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cat>
            <c:strRef>
              <c:f>'DT 2 GG1'!$A$5:$A$6</c:f>
              <c:strCache>
                <c:ptCount val="2"/>
                <c:pt idx="0">
                  <c:v>2015</c:v>
                </c:pt>
                <c:pt idx="1">
                  <c:v>2021</c:v>
                </c:pt>
              </c:strCache>
            </c:strRef>
          </c:cat>
          <c:val>
            <c:numRef>
              <c:f>'DT 2 GG1'!$T$5:$T$6</c:f>
              <c:numCache>
                <c:formatCode>General</c:formatCode>
                <c:ptCount val="2"/>
                <c:pt idx="0">
                  <c:v>22</c:v>
                </c:pt>
                <c:pt idx="1">
                  <c:v>24</c:v>
                </c:pt>
              </c:numCache>
            </c:numRef>
          </c:val>
          <c:smooth val="0"/>
          <c:extLst>
            <c:ext xmlns:c16="http://schemas.microsoft.com/office/drawing/2014/chart" uri="{C3380CC4-5D6E-409C-BE32-E72D297353CC}">
              <c16:uniqueId val="{00000012-4C01-4AC4-AC6A-7FADA0B95A70}"/>
            </c:ext>
          </c:extLst>
        </c:ser>
        <c:ser>
          <c:idx val="19"/>
          <c:order val="19"/>
          <c:tx>
            <c:strRef>
              <c:f>'DT 2 GG1'!$U$3:$U$4</c:f>
              <c:strCache>
                <c:ptCount val="1"/>
                <c:pt idx="0">
                  <c:v>20</c:v>
                </c:pt>
              </c:strCache>
            </c:strRef>
          </c:tx>
          <c:spPr>
            <a:ln w="22225" cap="rnd" cmpd="sng" algn="ctr">
              <a:solidFill>
                <a:schemeClr val="accent2">
                  <a:lumMod val="80000"/>
                </a:schemeClr>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cat>
            <c:strRef>
              <c:f>'DT 2 GG1'!$A$5:$A$6</c:f>
              <c:strCache>
                <c:ptCount val="2"/>
                <c:pt idx="0">
                  <c:v>2015</c:v>
                </c:pt>
                <c:pt idx="1">
                  <c:v>2021</c:v>
                </c:pt>
              </c:strCache>
            </c:strRef>
          </c:cat>
          <c:val>
            <c:numRef>
              <c:f>'DT 2 GG1'!$U$5:$U$6</c:f>
              <c:numCache>
                <c:formatCode>General</c:formatCode>
                <c:ptCount val="2"/>
                <c:pt idx="0">
                  <c:v>19</c:v>
                </c:pt>
                <c:pt idx="1">
                  <c:v>15</c:v>
                </c:pt>
              </c:numCache>
            </c:numRef>
          </c:val>
          <c:smooth val="0"/>
          <c:extLst>
            <c:ext xmlns:c16="http://schemas.microsoft.com/office/drawing/2014/chart" uri="{C3380CC4-5D6E-409C-BE32-E72D297353CC}">
              <c16:uniqueId val="{00000013-4C01-4AC4-AC6A-7FADA0B95A70}"/>
            </c:ext>
          </c:extLst>
        </c:ser>
        <c:ser>
          <c:idx val="20"/>
          <c:order val="20"/>
          <c:tx>
            <c:strRef>
              <c:f>'DT 2 GG1'!$V$3:$V$4</c:f>
              <c:strCache>
                <c:ptCount val="1"/>
                <c:pt idx="0">
                  <c:v>21</c:v>
                </c:pt>
              </c:strCache>
            </c:strRef>
          </c:tx>
          <c:spPr>
            <a:ln w="22225" cap="rnd" cmpd="sng" algn="ctr">
              <a:solidFill>
                <a:schemeClr val="accent3">
                  <a:lumMod val="80000"/>
                </a:schemeClr>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cat>
            <c:strRef>
              <c:f>'DT 2 GG1'!$A$5:$A$6</c:f>
              <c:strCache>
                <c:ptCount val="2"/>
                <c:pt idx="0">
                  <c:v>2015</c:v>
                </c:pt>
                <c:pt idx="1">
                  <c:v>2021</c:v>
                </c:pt>
              </c:strCache>
            </c:strRef>
          </c:cat>
          <c:val>
            <c:numRef>
              <c:f>'DT 2 GG1'!$V$5:$V$6</c:f>
              <c:numCache>
                <c:formatCode>General</c:formatCode>
                <c:ptCount val="2"/>
                <c:pt idx="0">
                  <c:v>16</c:v>
                </c:pt>
                <c:pt idx="1">
                  <c:v>11</c:v>
                </c:pt>
              </c:numCache>
            </c:numRef>
          </c:val>
          <c:smooth val="0"/>
          <c:extLst>
            <c:ext xmlns:c16="http://schemas.microsoft.com/office/drawing/2014/chart" uri="{C3380CC4-5D6E-409C-BE32-E72D297353CC}">
              <c16:uniqueId val="{00000014-4C01-4AC4-AC6A-7FADA0B95A70}"/>
            </c:ext>
          </c:extLst>
        </c:ser>
        <c:ser>
          <c:idx val="21"/>
          <c:order val="21"/>
          <c:tx>
            <c:strRef>
              <c:f>'DT 2 GG1'!$W$3:$W$4</c:f>
              <c:strCache>
                <c:ptCount val="1"/>
                <c:pt idx="0">
                  <c:v>22</c:v>
                </c:pt>
              </c:strCache>
            </c:strRef>
          </c:tx>
          <c:spPr>
            <a:ln w="22225" cap="rnd" cmpd="sng" algn="ctr">
              <a:solidFill>
                <a:schemeClr val="accent4">
                  <a:lumMod val="80000"/>
                </a:schemeClr>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cat>
            <c:strRef>
              <c:f>'DT 2 GG1'!$A$5:$A$6</c:f>
              <c:strCache>
                <c:ptCount val="2"/>
                <c:pt idx="0">
                  <c:v>2015</c:v>
                </c:pt>
                <c:pt idx="1">
                  <c:v>2021</c:v>
                </c:pt>
              </c:strCache>
            </c:strRef>
          </c:cat>
          <c:val>
            <c:numRef>
              <c:f>'DT 2 GG1'!$W$5:$W$6</c:f>
              <c:numCache>
                <c:formatCode>General</c:formatCode>
                <c:ptCount val="2"/>
                <c:pt idx="0">
                  <c:v>27</c:v>
                </c:pt>
                <c:pt idx="1">
                  <c:v>23</c:v>
                </c:pt>
              </c:numCache>
            </c:numRef>
          </c:val>
          <c:smooth val="0"/>
          <c:extLst>
            <c:ext xmlns:c16="http://schemas.microsoft.com/office/drawing/2014/chart" uri="{C3380CC4-5D6E-409C-BE32-E72D297353CC}">
              <c16:uniqueId val="{00000015-4C01-4AC4-AC6A-7FADA0B95A70}"/>
            </c:ext>
          </c:extLst>
        </c:ser>
        <c:ser>
          <c:idx val="22"/>
          <c:order val="22"/>
          <c:tx>
            <c:strRef>
              <c:f>'DT 2 GG1'!$X$3:$X$4</c:f>
              <c:strCache>
                <c:ptCount val="1"/>
                <c:pt idx="0">
                  <c:v>23</c:v>
                </c:pt>
              </c:strCache>
            </c:strRef>
          </c:tx>
          <c:spPr>
            <a:ln w="22225" cap="rnd" cmpd="sng" algn="ctr">
              <a:solidFill>
                <a:schemeClr val="accent5">
                  <a:lumMod val="80000"/>
                </a:schemeClr>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cat>
            <c:strRef>
              <c:f>'DT 2 GG1'!$A$5:$A$6</c:f>
              <c:strCache>
                <c:ptCount val="2"/>
                <c:pt idx="0">
                  <c:v>2015</c:v>
                </c:pt>
                <c:pt idx="1">
                  <c:v>2021</c:v>
                </c:pt>
              </c:strCache>
            </c:strRef>
          </c:cat>
          <c:val>
            <c:numRef>
              <c:f>'DT 2 GG1'!$X$5:$X$6</c:f>
              <c:numCache>
                <c:formatCode>General</c:formatCode>
                <c:ptCount val="2"/>
                <c:pt idx="0">
                  <c:v>24</c:v>
                </c:pt>
                <c:pt idx="1">
                  <c:v>19</c:v>
                </c:pt>
              </c:numCache>
            </c:numRef>
          </c:val>
          <c:smooth val="0"/>
          <c:extLst>
            <c:ext xmlns:c16="http://schemas.microsoft.com/office/drawing/2014/chart" uri="{C3380CC4-5D6E-409C-BE32-E72D297353CC}">
              <c16:uniqueId val="{00000016-4C01-4AC4-AC6A-7FADA0B95A70}"/>
            </c:ext>
          </c:extLst>
        </c:ser>
        <c:ser>
          <c:idx val="23"/>
          <c:order val="23"/>
          <c:tx>
            <c:strRef>
              <c:f>'DT 2 GG1'!$Y$3:$Y$4</c:f>
              <c:strCache>
                <c:ptCount val="1"/>
                <c:pt idx="0">
                  <c:v>24</c:v>
                </c:pt>
              </c:strCache>
            </c:strRef>
          </c:tx>
          <c:spPr>
            <a:ln w="22225" cap="rnd" cmpd="sng" algn="ctr">
              <a:solidFill>
                <a:schemeClr val="accent6">
                  <a:lumMod val="80000"/>
                </a:schemeClr>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cat>
            <c:strRef>
              <c:f>'DT 2 GG1'!$A$5:$A$6</c:f>
              <c:strCache>
                <c:ptCount val="2"/>
                <c:pt idx="0">
                  <c:v>2015</c:v>
                </c:pt>
                <c:pt idx="1">
                  <c:v>2021</c:v>
                </c:pt>
              </c:strCache>
            </c:strRef>
          </c:cat>
          <c:val>
            <c:numRef>
              <c:f>'DT 2 GG1'!$Y$5:$Y$6</c:f>
              <c:numCache>
                <c:formatCode>General</c:formatCode>
                <c:ptCount val="2"/>
                <c:pt idx="0">
                  <c:v>20</c:v>
                </c:pt>
                <c:pt idx="1">
                  <c:v>14</c:v>
                </c:pt>
              </c:numCache>
            </c:numRef>
          </c:val>
          <c:smooth val="0"/>
          <c:extLst>
            <c:ext xmlns:c16="http://schemas.microsoft.com/office/drawing/2014/chart" uri="{C3380CC4-5D6E-409C-BE32-E72D297353CC}">
              <c16:uniqueId val="{00000017-4C01-4AC4-AC6A-7FADA0B95A70}"/>
            </c:ext>
          </c:extLst>
        </c:ser>
        <c:ser>
          <c:idx val="24"/>
          <c:order val="24"/>
          <c:tx>
            <c:strRef>
              <c:f>'DT 2 GG1'!$Z$3:$Z$4</c:f>
              <c:strCache>
                <c:ptCount val="1"/>
                <c:pt idx="0">
                  <c:v>25</c:v>
                </c:pt>
              </c:strCache>
            </c:strRef>
          </c:tx>
          <c:spPr>
            <a:ln w="22225" cap="rnd" cmpd="sng" algn="ctr">
              <a:solidFill>
                <a:schemeClr val="accent1">
                  <a:lumMod val="60000"/>
                  <a:lumOff val="40000"/>
                </a:schemeClr>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cat>
            <c:strRef>
              <c:f>'DT 2 GG1'!$A$5:$A$6</c:f>
              <c:strCache>
                <c:ptCount val="2"/>
                <c:pt idx="0">
                  <c:v>2015</c:v>
                </c:pt>
                <c:pt idx="1">
                  <c:v>2021</c:v>
                </c:pt>
              </c:strCache>
            </c:strRef>
          </c:cat>
          <c:val>
            <c:numRef>
              <c:f>'DT 2 GG1'!$Z$5:$Z$6</c:f>
              <c:numCache>
                <c:formatCode>General</c:formatCode>
                <c:ptCount val="2"/>
                <c:pt idx="0">
                  <c:v>22</c:v>
                </c:pt>
                <c:pt idx="1">
                  <c:v>23</c:v>
                </c:pt>
              </c:numCache>
            </c:numRef>
          </c:val>
          <c:smooth val="0"/>
          <c:extLst>
            <c:ext xmlns:c16="http://schemas.microsoft.com/office/drawing/2014/chart" uri="{C3380CC4-5D6E-409C-BE32-E72D297353CC}">
              <c16:uniqueId val="{00000018-4C01-4AC4-AC6A-7FADA0B95A70}"/>
            </c:ext>
          </c:extLst>
        </c:ser>
        <c:ser>
          <c:idx val="25"/>
          <c:order val="25"/>
          <c:tx>
            <c:strRef>
              <c:f>'DT 2 GG1'!$AA$3:$AA$4</c:f>
              <c:strCache>
                <c:ptCount val="1"/>
                <c:pt idx="0">
                  <c:v>26</c:v>
                </c:pt>
              </c:strCache>
            </c:strRef>
          </c:tx>
          <c:spPr>
            <a:ln w="22225" cap="rnd" cmpd="sng" algn="ctr">
              <a:solidFill>
                <a:schemeClr val="accent2">
                  <a:lumMod val="60000"/>
                  <a:lumOff val="40000"/>
                </a:schemeClr>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cat>
            <c:strRef>
              <c:f>'DT 2 GG1'!$A$5:$A$6</c:f>
              <c:strCache>
                <c:ptCount val="2"/>
                <c:pt idx="0">
                  <c:v>2015</c:v>
                </c:pt>
                <c:pt idx="1">
                  <c:v>2021</c:v>
                </c:pt>
              </c:strCache>
            </c:strRef>
          </c:cat>
          <c:val>
            <c:numRef>
              <c:f>'DT 2 GG1'!$AA$5:$AA$6</c:f>
              <c:numCache>
                <c:formatCode>General</c:formatCode>
                <c:ptCount val="2"/>
                <c:pt idx="0">
                  <c:v>20</c:v>
                </c:pt>
                <c:pt idx="1">
                  <c:v>14</c:v>
                </c:pt>
              </c:numCache>
            </c:numRef>
          </c:val>
          <c:smooth val="0"/>
          <c:extLst>
            <c:ext xmlns:c16="http://schemas.microsoft.com/office/drawing/2014/chart" uri="{C3380CC4-5D6E-409C-BE32-E72D297353CC}">
              <c16:uniqueId val="{00000019-4C01-4AC4-AC6A-7FADA0B95A70}"/>
            </c:ext>
          </c:extLst>
        </c:ser>
        <c:ser>
          <c:idx val="26"/>
          <c:order val="26"/>
          <c:tx>
            <c:strRef>
              <c:f>'DT 2 GG1'!$AB$3:$AB$4</c:f>
              <c:strCache>
                <c:ptCount val="1"/>
                <c:pt idx="0">
                  <c:v>28</c:v>
                </c:pt>
              </c:strCache>
            </c:strRef>
          </c:tx>
          <c:spPr>
            <a:ln w="22225" cap="rnd" cmpd="sng" algn="ctr">
              <a:solidFill>
                <a:schemeClr val="accent3">
                  <a:lumMod val="60000"/>
                  <a:lumOff val="40000"/>
                </a:schemeClr>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cat>
            <c:strRef>
              <c:f>'DT 2 GG1'!$A$5:$A$6</c:f>
              <c:strCache>
                <c:ptCount val="2"/>
                <c:pt idx="0">
                  <c:v>2015</c:v>
                </c:pt>
                <c:pt idx="1">
                  <c:v>2021</c:v>
                </c:pt>
              </c:strCache>
            </c:strRef>
          </c:cat>
          <c:val>
            <c:numRef>
              <c:f>'DT 2 GG1'!$AB$5:$AB$6</c:f>
              <c:numCache>
                <c:formatCode>General</c:formatCode>
                <c:ptCount val="2"/>
                <c:pt idx="0">
                  <c:v>16</c:v>
                </c:pt>
                <c:pt idx="1">
                  <c:v>18</c:v>
                </c:pt>
              </c:numCache>
            </c:numRef>
          </c:val>
          <c:smooth val="0"/>
          <c:extLst>
            <c:ext xmlns:c16="http://schemas.microsoft.com/office/drawing/2014/chart" uri="{C3380CC4-5D6E-409C-BE32-E72D297353CC}">
              <c16:uniqueId val="{0000001A-4C01-4AC4-AC6A-7FADA0B95A70}"/>
            </c:ext>
          </c:extLst>
        </c:ser>
        <c:ser>
          <c:idx val="27"/>
          <c:order val="27"/>
          <c:tx>
            <c:strRef>
              <c:f>'DT 2 GG1'!$AC$3:$AC$4</c:f>
              <c:strCache>
                <c:ptCount val="1"/>
                <c:pt idx="0">
                  <c:v>29</c:v>
                </c:pt>
              </c:strCache>
            </c:strRef>
          </c:tx>
          <c:spPr>
            <a:ln w="22225" cap="rnd" cmpd="sng" algn="ctr">
              <a:solidFill>
                <a:schemeClr val="accent4">
                  <a:lumMod val="60000"/>
                  <a:lumOff val="40000"/>
                </a:schemeClr>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cat>
            <c:strRef>
              <c:f>'DT 2 GG1'!$A$5:$A$6</c:f>
              <c:strCache>
                <c:ptCount val="2"/>
                <c:pt idx="0">
                  <c:v>2015</c:v>
                </c:pt>
                <c:pt idx="1">
                  <c:v>2021</c:v>
                </c:pt>
              </c:strCache>
            </c:strRef>
          </c:cat>
          <c:val>
            <c:numRef>
              <c:f>'DT 2 GG1'!$AC$5:$AC$6</c:f>
              <c:numCache>
                <c:formatCode>General</c:formatCode>
                <c:ptCount val="2"/>
                <c:pt idx="0">
                  <c:v>24</c:v>
                </c:pt>
                <c:pt idx="1">
                  <c:v>18</c:v>
                </c:pt>
              </c:numCache>
            </c:numRef>
          </c:val>
          <c:smooth val="0"/>
          <c:extLst>
            <c:ext xmlns:c16="http://schemas.microsoft.com/office/drawing/2014/chart" uri="{C3380CC4-5D6E-409C-BE32-E72D297353CC}">
              <c16:uniqueId val="{0000001B-4C01-4AC4-AC6A-7FADA0B95A70}"/>
            </c:ext>
          </c:extLst>
        </c:ser>
        <c:ser>
          <c:idx val="28"/>
          <c:order val="28"/>
          <c:tx>
            <c:strRef>
              <c:f>'DT 2 GG1'!$AD$3:$AD$4</c:f>
              <c:strCache>
                <c:ptCount val="1"/>
                <c:pt idx="0">
                  <c:v>30</c:v>
                </c:pt>
              </c:strCache>
            </c:strRef>
          </c:tx>
          <c:spPr>
            <a:ln w="22225" cap="rnd" cmpd="sng" algn="ctr">
              <a:solidFill>
                <a:schemeClr val="accent5">
                  <a:lumMod val="60000"/>
                  <a:lumOff val="40000"/>
                </a:schemeClr>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cat>
            <c:strRef>
              <c:f>'DT 2 GG1'!$A$5:$A$6</c:f>
              <c:strCache>
                <c:ptCount val="2"/>
                <c:pt idx="0">
                  <c:v>2015</c:v>
                </c:pt>
                <c:pt idx="1">
                  <c:v>2021</c:v>
                </c:pt>
              </c:strCache>
            </c:strRef>
          </c:cat>
          <c:val>
            <c:numRef>
              <c:f>'DT 2 GG1'!$AD$5:$AD$6</c:f>
              <c:numCache>
                <c:formatCode>General</c:formatCode>
                <c:ptCount val="2"/>
                <c:pt idx="0">
                  <c:v>23</c:v>
                </c:pt>
                <c:pt idx="1">
                  <c:v>17</c:v>
                </c:pt>
              </c:numCache>
            </c:numRef>
          </c:val>
          <c:smooth val="0"/>
          <c:extLst>
            <c:ext xmlns:c16="http://schemas.microsoft.com/office/drawing/2014/chart" uri="{C3380CC4-5D6E-409C-BE32-E72D297353CC}">
              <c16:uniqueId val="{0000001C-4C01-4AC4-AC6A-7FADA0B95A70}"/>
            </c:ext>
          </c:extLst>
        </c:ser>
        <c:ser>
          <c:idx val="29"/>
          <c:order val="29"/>
          <c:tx>
            <c:strRef>
              <c:f>'DT 2 GG1'!$AE$3:$AE$4</c:f>
              <c:strCache>
                <c:ptCount val="1"/>
                <c:pt idx="0">
                  <c:v>31</c:v>
                </c:pt>
              </c:strCache>
            </c:strRef>
          </c:tx>
          <c:spPr>
            <a:ln w="22225" cap="rnd" cmpd="sng" algn="ctr">
              <a:solidFill>
                <a:schemeClr val="accent6">
                  <a:lumMod val="60000"/>
                  <a:lumOff val="40000"/>
                </a:schemeClr>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cat>
            <c:strRef>
              <c:f>'DT 2 GG1'!$A$5:$A$6</c:f>
              <c:strCache>
                <c:ptCount val="2"/>
                <c:pt idx="0">
                  <c:v>2015</c:v>
                </c:pt>
                <c:pt idx="1">
                  <c:v>2021</c:v>
                </c:pt>
              </c:strCache>
            </c:strRef>
          </c:cat>
          <c:val>
            <c:numRef>
              <c:f>'DT 2 GG1'!$AE$5:$AE$6</c:f>
              <c:numCache>
                <c:formatCode>General</c:formatCode>
                <c:ptCount val="2"/>
                <c:pt idx="0">
                  <c:v>24</c:v>
                </c:pt>
                <c:pt idx="1">
                  <c:v>15</c:v>
                </c:pt>
              </c:numCache>
            </c:numRef>
          </c:val>
          <c:smooth val="0"/>
          <c:extLst>
            <c:ext xmlns:c16="http://schemas.microsoft.com/office/drawing/2014/chart" uri="{C3380CC4-5D6E-409C-BE32-E72D297353CC}">
              <c16:uniqueId val="{0000001D-4C01-4AC4-AC6A-7FADA0B95A70}"/>
            </c:ext>
          </c:extLst>
        </c:ser>
        <c:ser>
          <c:idx val="30"/>
          <c:order val="30"/>
          <c:tx>
            <c:strRef>
              <c:f>'DT 2 GG1'!$AF$3:$AF$4</c:f>
              <c:strCache>
                <c:ptCount val="1"/>
                <c:pt idx="0">
                  <c:v>32</c:v>
                </c:pt>
              </c:strCache>
            </c:strRef>
          </c:tx>
          <c:spPr>
            <a:ln w="22225" cap="rnd" cmpd="sng" algn="ctr">
              <a:solidFill>
                <a:schemeClr val="accent1">
                  <a:lumMod val="50000"/>
                </a:schemeClr>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cat>
            <c:strRef>
              <c:f>'DT 2 GG1'!$A$5:$A$6</c:f>
              <c:strCache>
                <c:ptCount val="2"/>
                <c:pt idx="0">
                  <c:v>2015</c:v>
                </c:pt>
                <c:pt idx="1">
                  <c:v>2021</c:v>
                </c:pt>
              </c:strCache>
            </c:strRef>
          </c:cat>
          <c:val>
            <c:numRef>
              <c:f>'DT 2 GG1'!$AF$5:$AF$6</c:f>
              <c:numCache>
                <c:formatCode>General</c:formatCode>
                <c:ptCount val="2"/>
                <c:pt idx="0">
                  <c:v>25</c:v>
                </c:pt>
                <c:pt idx="1">
                  <c:v>19</c:v>
                </c:pt>
              </c:numCache>
            </c:numRef>
          </c:val>
          <c:smooth val="0"/>
          <c:extLst>
            <c:ext xmlns:c16="http://schemas.microsoft.com/office/drawing/2014/chart" uri="{C3380CC4-5D6E-409C-BE32-E72D297353CC}">
              <c16:uniqueId val="{0000001E-4C01-4AC4-AC6A-7FADA0B95A70}"/>
            </c:ext>
          </c:extLst>
        </c:ser>
        <c:ser>
          <c:idx val="31"/>
          <c:order val="31"/>
          <c:tx>
            <c:strRef>
              <c:f>'DT 2 GG1'!$AG$3:$AG$4</c:f>
              <c:strCache>
                <c:ptCount val="1"/>
                <c:pt idx="0">
                  <c:v>33</c:v>
                </c:pt>
              </c:strCache>
            </c:strRef>
          </c:tx>
          <c:spPr>
            <a:ln w="22225" cap="rnd" cmpd="sng" algn="ctr">
              <a:solidFill>
                <a:schemeClr val="accent2">
                  <a:lumMod val="50000"/>
                </a:schemeClr>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cat>
            <c:strRef>
              <c:f>'DT 2 GG1'!$A$5:$A$6</c:f>
              <c:strCache>
                <c:ptCount val="2"/>
                <c:pt idx="0">
                  <c:v>2015</c:v>
                </c:pt>
                <c:pt idx="1">
                  <c:v>2021</c:v>
                </c:pt>
              </c:strCache>
            </c:strRef>
          </c:cat>
          <c:val>
            <c:numRef>
              <c:f>'DT 2 GG1'!$AG$5:$AG$6</c:f>
              <c:numCache>
                <c:formatCode>General</c:formatCode>
                <c:ptCount val="2"/>
                <c:pt idx="0">
                  <c:v>20</c:v>
                </c:pt>
                <c:pt idx="1">
                  <c:v>18</c:v>
                </c:pt>
              </c:numCache>
            </c:numRef>
          </c:val>
          <c:smooth val="0"/>
          <c:extLst>
            <c:ext xmlns:c16="http://schemas.microsoft.com/office/drawing/2014/chart" uri="{C3380CC4-5D6E-409C-BE32-E72D297353CC}">
              <c16:uniqueId val="{0000001F-4C01-4AC4-AC6A-7FADA0B95A70}"/>
            </c:ext>
          </c:extLst>
        </c:ser>
        <c:ser>
          <c:idx val="32"/>
          <c:order val="32"/>
          <c:tx>
            <c:strRef>
              <c:f>'DT 2 GG1'!$AH$3:$AH$4</c:f>
              <c:strCache>
                <c:ptCount val="1"/>
                <c:pt idx="0">
                  <c:v>34</c:v>
                </c:pt>
              </c:strCache>
            </c:strRef>
          </c:tx>
          <c:spPr>
            <a:ln w="22225" cap="rnd" cmpd="sng" algn="ctr">
              <a:solidFill>
                <a:schemeClr val="accent3">
                  <a:lumMod val="50000"/>
                </a:schemeClr>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cat>
            <c:strRef>
              <c:f>'DT 2 GG1'!$A$5:$A$6</c:f>
              <c:strCache>
                <c:ptCount val="2"/>
                <c:pt idx="0">
                  <c:v>2015</c:v>
                </c:pt>
                <c:pt idx="1">
                  <c:v>2021</c:v>
                </c:pt>
              </c:strCache>
            </c:strRef>
          </c:cat>
          <c:val>
            <c:numRef>
              <c:f>'DT 2 GG1'!$AH$5:$AH$6</c:f>
              <c:numCache>
                <c:formatCode>General</c:formatCode>
                <c:ptCount val="2"/>
                <c:pt idx="0">
                  <c:v>24</c:v>
                </c:pt>
                <c:pt idx="1">
                  <c:v>16</c:v>
                </c:pt>
              </c:numCache>
            </c:numRef>
          </c:val>
          <c:smooth val="0"/>
          <c:extLst>
            <c:ext xmlns:c16="http://schemas.microsoft.com/office/drawing/2014/chart" uri="{C3380CC4-5D6E-409C-BE32-E72D297353CC}">
              <c16:uniqueId val="{00000020-4C01-4AC4-AC6A-7FADA0B95A70}"/>
            </c:ext>
          </c:extLst>
        </c:ser>
        <c:ser>
          <c:idx val="33"/>
          <c:order val="33"/>
          <c:tx>
            <c:strRef>
              <c:f>'DT 2 GG1'!$AI$3:$AI$4</c:f>
              <c:strCache>
                <c:ptCount val="1"/>
                <c:pt idx="0">
                  <c:v>35</c:v>
                </c:pt>
              </c:strCache>
            </c:strRef>
          </c:tx>
          <c:spPr>
            <a:ln w="22225" cap="rnd" cmpd="sng" algn="ctr">
              <a:solidFill>
                <a:schemeClr val="accent4">
                  <a:lumMod val="50000"/>
                </a:schemeClr>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cat>
            <c:strRef>
              <c:f>'DT 2 GG1'!$A$5:$A$6</c:f>
              <c:strCache>
                <c:ptCount val="2"/>
                <c:pt idx="0">
                  <c:v>2015</c:v>
                </c:pt>
                <c:pt idx="1">
                  <c:v>2021</c:v>
                </c:pt>
              </c:strCache>
            </c:strRef>
          </c:cat>
          <c:val>
            <c:numRef>
              <c:f>'DT 2 GG1'!$AI$5:$AI$6</c:f>
              <c:numCache>
                <c:formatCode>General</c:formatCode>
                <c:ptCount val="2"/>
                <c:pt idx="0">
                  <c:v>17</c:v>
                </c:pt>
                <c:pt idx="1">
                  <c:v>22</c:v>
                </c:pt>
              </c:numCache>
            </c:numRef>
          </c:val>
          <c:smooth val="0"/>
          <c:extLst>
            <c:ext xmlns:c16="http://schemas.microsoft.com/office/drawing/2014/chart" uri="{C3380CC4-5D6E-409C-BE32-E72D297353CC}">
              <c16:uniqueId val="{00000021-4C01-4AC4-AC6A-7FADA0B95A70}"/>
            </c:ext>
          </c:extLst>
        </c:ser>
        <c:ser>
          <c:idx val="34"/>
          <c:order val="34"/>
          <c:tx>
            <c:strRef>
              <c:f>'DT 2 GG1'!$AJ$3:$AJ$4</c:f>
              <c:strCache>
                <c:ptCount val="1"/>
                <c:pt idx="0">
                  <c:v>36</c:v>
                </c:pt>
              </c:strCache>
            </c:strRef>
          </c:tx>
          <c:spPr>
            <a:ln w="22225" cap="rnd" cmpd="sng" algn="ctr">
              <a:solidFill>
                <a:schemeClr val="accent5">
                  <a:lumMod val="50000"/>
                </a:schemeClr>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cat>
            <c:strRef>
              <c:f>'DT 2 GG1'!$A$5:$A$6</c:f>
              <c:strCache>
                <c:ptCount val="2"/>
                <c:pt idx="0">
                  <c:v>2015</c:v>
                </c:pt>
                <c:pt idx="1">
                  <c:v>2021</c:v>
                </c:pt>
              </c:strCache>
            </c:strRef>
          </c:cat>
          <c:val>
            <c:numRef>
              <c:f>'DT 2 GG1'!$AJ$5:$AJ$6</c:f>
              <c:numCache>
                <c:formatCode>General</c:formatCode>
                <c:ptCount val="2"/>
                <c:pt idx="0">
                  <c:v>20</c:v>
                </c:pt>
                <c:pt idx="1">
                  <c:v>18</c:v>
                </c:pt>
              </c:numCache>
            </c:numRef>
          </c:val>
          <c:smooth val="0"/>
          <c:extLst>
            <c:ext xmlns:c16="http://schemas.microsoft.com/office/drawing/2014/chart" uri="{C3380CC4-5D6E-409C-BE32-E72D297353CC}">
              <c16:uniqueId val="{00000022-4C01-4AC4-AC6A-7FADA0B95A70}"/>
            </c:ext>
          </c:extLst>
        </c:ser>
        <c:ser>
          <c:idx val="35"/>
          <c:order val="35"/>
          <c:tx>
            <c:strRef>
              <c:f>'DT 2 GG1'!$AK$3:$AK$4</c:f>
              <c:strCache>
                <c:ptCount val="1"/>
                <c:pt idx="0">
                  <c:v>37</c:v>
                </c:pt>
              </c:strCache>
            </c:strRef>
          </c:tx>
          <c:spPr>
            <a:ln w="22225" cap="rnd" cmpd="sng" algn="ctr">
              <a:solidFill>
                <a:schemeClr val="accent6">
                  <a:lumMod val="50000"/>
                </a:schemeClr>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cat>
            <c:strRef>
              <c:f>'DT 2 GG1'!$A$5:$A$6</c:f>
              <c:strCache>
                <c:ptCount val="2"/>
                <c:pt idx="0">
                  <c:v>2015</c:v>
                </c:pt>
                <c:pt idx="1">
                  <c:v>2021</c:v>
                </c:pt>
              </c:strCache>
            </c:strRef>
          </c:cat>
          <c:val>
            <c:numRef>
              <c:f>'DT 2 GG1'!$AK$5:$AK$6</c:f>
              <c:numCache>
                <c:formatCode>General</c:formatCode>
                <c:ptCount val="2"/>
                <c:pt idx="0">
                  <c:v>27</c:v>
                </c:pt>
                <c:pt idx="1">
                  <c:v>12</c:v>
                </c:pt>
              </c:numCache>
            </c:numRef>
          </c:val>
          <c:smooth val="0"/>
          <c:extLst>
            <c:ext xmlns:c16="http://schemas.microsoft.com/office/drawing/2014/chart" uri="{C3380CC4-5D6E-409C-BE32-E72D297353CC}">
              <c16:uniqueId val="{00000023-4C01-4AC4-AC6A-7FADA0B95A70}"/>
            </c:ext>
          </c:extLst>
        </c:ser>
        <c:ser>
          <c:idx val="36"/>
          <c:order val="36"/>
          <c:tx>
            <c:strRef>
              <c:f>'DT 2 GG1'!$AL$3:$AL$4</c:f>
              <c:strCache>
                <c:ptCount val="1"/>
                <c:pt idx="0">
                  <c:v>38</c:v>
                </c:pt>
              </c:strCache>
            </c:strRef>
          </c:tx>
          <c:spPr>
            <a:ln w="22225" cap="rnd" cmpd="sng" algn="ctr">
              <a:solidFill>
                <a:schemeClr val="accent1">
                  <a:lumMod val="70000"/>
                  <a:lumOff val="30000"/>
                </a:schemeClr>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cat>
            <c:strRef>
              <c:f>'DT 2 GG1'!$A$5:$A$6</c:f>
              <c:strCache>
                <c:ptCount val="2"/>
                <c:pt idx="0">
                  <c:v>2015</c:v>
                </c:pt>
                <c:pt idx="1">
                  <c:v>2021</c:v>
                </c:pt>
              </c:strCache>
            </c:strRef>
          </c:cat>
          <c:val>
            <c:numRef>
              <c:f>'DT 2 GG1'!$AL$5:$AL$6</c:f>
              <c:numCache>
                <c:formatCode>General</c:formatCode>
                <c:ptCount val="2"/>
                <c:pt idx="0">
                  <c:v>17</c:v>
                </c:pt>
                <c:pt idx="1">
                  <c:v>11</c:v>
                </c:pt>
              </c:numCache>
            </c:numRef>
          </c:val>
          <c:smooth val="0"/>
          <c:extLst>
            <c:ext xmlns:c16="http://schemas.microsoft.com/office/drawing/2014/chart" uri="{C3380CC4-5D6E-409C-BE32-E72D297353CC}">
              <c16:uniqueId val="{00000024-4C01-4AC4-AC6A-7FADA0B95A70}"/>
            </c:ext>
          </c:extLst>
        </c:ser>
        <c:ser>
          <c:idx val="37"/>
          <c:order val="37"/>
          <c:tx>
            <c:strRef>
              <c:f>'DT 2 GG1'!$AM$3:$AM$4</c:f>
              <c:strCache>
                <c:ptCount val="1"/>
                <c:pt idx="0">
                  <c:v>39</c:v>
                </c:pt>
              </c:strCache>
            </c:strRef>
          </c:tx>
          <c:spPr>
            <a:ln w="22225" cap="rnd" cmpd="sng" algn="ctr">
              <a:solidFill>
                <a:schemeClr val="accent2">
                  <a:lumMod val="70000"/>
                  <a:lumOff val="30000"/>
                </a:schemeClr>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cat>
            <c:strRef>
              <c:f>'DT 2 GG1'!$A$5:$A$6</c:f>
              <c:strCache>
                <c:ptCount val="2"/>
                <c:pt idx="0">
                  <c:v>2015</c:v>
                </c:pt>
                <c:pt idx="1">
                  <c:v>2021</c:v>
                </c:pt>
              </c:strCache>
            </c:strRef>
          </c:cat>
          <c:val>
            <c:numRef>
              <c:f>'DT 2 GG1'!$AM$5:$AM$6</c:f>
              <c:numCache>
                <c:formatCode>General</c:formatCode>
                <c:ptCount val="2"/>
                <c:pt idx="0">
                  <c:v>18</c:v>
                </c:pt>
                <c:pt idx="1">
                  <c:v>5</c:v>
                </c:pt>
              </c:numCache>
            </c:numRef>
          </c:val>
          <c:smooth val="0"/>
          <c:extLst>
            <c:ext xmlns:c16="http://schemas.microsoft.com/office/drawing/2014/chart" uri="{C3380CC4-5D6E-409C-BE32-E72D297353CC}">
              <c16:uniqueId val="{00000025-4C01-4AC4-AC6A-7FADA0B95A70}"/>
            </c:ext>
          </c:extLst>
        </c:ser>
        <c:ser>
          <c:idx val="38"/>
          <c:order val="38"/>
          <c:tx>
            <c:strRef>
              <c:f>'DT 2 GG1'!$AN$3:$AN$4</c:f>
              <c:strCache>
                <c:ptCount val="1"/>
                <c:pt idx="0">
                  <c:v>40</c:v>
                </c:pt>
              </c:strCache>
            </c:strRef>
          </c:tx>
          <c:spPr>
            <a:ln w="22225" cap="rnd" cmpd="sng" algn="ctr">
              <a:solidFill>
                <a:schemeClr val="accent3">
                  <a:lumMod val="70000"/>
                  <a:lumOff val="30000"/>
                </a:schemeClr>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cat>
            <c:strRef>
              <c:f>'DT 2 GG1'!$A$5:$A$6</c:f>
              <c:strCache>
                <c:ptCount val="2"/>
                <c:pt idx="0">
                  <c:v>2015</c:v>
                </c:pt>
                <c:pt idx="1">
                  <c:v>2021</c:v>
                </c:pt>
              </c:strCache>
            </c:strRef>
          </c:cat>
          <c:val>
            <c:numRef>
              <c:f>'DT 2 GG1'!$AN$5:$AN$6</c:f>
              <c:numCache>
                <c:formatCode>General</c:formatCode>
                <c:ptCount val="2"/>
                <c:pt idx="0">
                  <c:v>14</c:v>
                </c:pt>
                <c:pt idx="1">
                  <c:v>17</c:v>
                </c:pt>
              </c:numCache>
            </c:numRef>
          </c:val>
          <c:smooth val="0"/>
          <c:extLst>
            <c:ext xmlns:c16="http://schemas.microsoft.com/office/drawing/2014/chart" uri="{C3380CC4-5D6E-409C-BE32-E72D297353CC}">
              <c16:uniqueId val="{00000026-4C01-4AC4-AC6A-7FADA0B95A70}"/>
            </c:ext>
          </c:extLst>
        </c:ser>
        <c:ser>
          <c:idx val="39"/>
          <c:order val="39"/>
          <c:tx>
            <c:strRef>
              <c:f>'DT 2 GG1'!$AO$3:$AO$4</c:f>
              <c:strCache>
                <c:ptCount val="1"/>
                <c:pt idx="0">
                  <c:v>41</c:v>
                </c:pt>
              </c:strCache>
            </c:strRef>
          </c:tx>
          <c:spPr>
            <a:ln w="22225" cap="rnd" cmpd="sng" algn="ctr">
              <a:solidFill>
                <a:schemeClr val="accent4">
                  <a:lumMod val="70000"/>
                  <a:lumOff val="30000"/>
                </a:schemeClr>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cat>
            <c:strRef>
              <c:f>'DT 2 GG1'!$A$5:$A$6</c:f>
              <c:strCache>
                <c:ptCount val="2"/>
                <c:pt idx="0">
                  <c:v>2015</c:v>
                </c:pt>
                <c:pt idx="1">
                  <c:v>2021</c:v>
                </c:pt>
              </c:strCache>
            </c:strRef>
          </c:cat>
          <c:val>
            <c:numRef>
              <c:f>'DT 2 GG1'!$AO$5:$AO$6</c:f>
              <c:numCache>
                <c:formatCode>General</c:formatCode>
                <c:ptCount val="2"/>
                <c:pt idx="0">
                  <c:v>12</c:v>
                </c:pt>
                <c:pt idx="1">
                  <c:v>27</c:v>
                </c:pt>
              </c:numCache>
            </c:numRef>
          </c:val>
          <c:smooth val="0"/>
          <c:extLst>
            <c:ext xmlns:c16="http://schemas.microsoft.com/office/drawing/2014/chart" uri="{C3380CC4-5D6E-409C-BE32-E72D297353CC}">
              <c16:uniqueId val="{00000027-4C01-4AC4-AC6A-7FADA0B95A70}"/>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218185919"/>
        <c:axId val="218191327"/>
      </c:lineChart>
      <c:catAx>
        <c:axId val="21818591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Jaar</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chemeClr val="dk1">
                    <a:lumMod val="65000"/>
                    <a:lumOff val="35000"/>
                  </a:schemeClr>
                </a:solidFill>
                <a:latin typeface="+mn-lt"/>
                <a:ea typeface="+mn-ea"/>
                <a:cs typeface="+mn-cs"/>
              </a:defRPr>
            </a:pPr>
            <a:endParaRPr lang="nl-NL"/>
          </a:p>
        </c:txPr>
        <c:crossAx val="218191327"/>
        <c:crosses val="autoZero"/>
        <c:auto val="1"/>
        <c:lblAlgn val="ctr"/>
        <c:lblOffset val="100"/>
        <c:noMultiLvlLbl val="0"/>
      </c:catAx>
      <c:valAx>
        <c:axId val="218191327"/>
        <c:scaling>
          <c:orientation val="minMax"/>
        </c:scaling>
        <c:delete val="0"/>
        <c:axPos val="l"/>
        <c:majorGridlines>
          <c:spPr>
            <a:ln>
              <a:solidFill>
                <a:schemeClr val="dk1">
                  <a:lumMod val="15000"/>
                  <a:lumOff val="85000"/>
                </a:schemeClr>
              </a:solidFill>
            </a:ln>
            <a:effectLst/>
          </c:spPr>
        </c:majorGridlines>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 GG1 detectie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nl-NL"/>
          </a:p>
        </c:txPr>
        <c:crossAx val="218185919"/>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[Dashboard_SKMS_Z69118327_final_met gebruiksinstructie op tab 2.xlsx]DT 3 GG2plus!Draaitabel1</c:name>
    <c:fmtId val="2"/>
  </c:pivotSource>
  <c:chart>
    <c:title>
      <c:tx>
        <c:rich>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r>
              <a:rPr lang="nl-NL" b="1"/>
              <a:t>% GG</a:t>
            </a:r>
            <a:r>
              <a:rPr lang="nl-NL" b="1">
                <a:latin typeface="Arial" panose="020B0604020202020204" pitchFamily="34" charset="0"/>
                <a:cs typeface="Arial" panose="020B0604020202020204" pitchFamily="34" charset="0"/>
              </a:rPr>
              <a:t>≥</a:t>
            </a:r>
            <a:r>
              <a:rPr lang="nl-NL" sz="1400" b="1" i="0" u="none" strike="noStrike" cap="none" baseline="0">
                <a:effectLst/>
              </a:rPr>
              <a:t>2 prostaatkanker detectie</a:t>
            </a:r>
            <a:endParaRPr lang="nl-NL"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3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4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16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6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7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8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9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00"/>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201"/>
        <c:spPr>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202"/>
        <c:spPr>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203"/>
        <c:spPr>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
        <c:idx val="204"/>
        <c:spPr>
          <a:ln w="22225" cap="rnd" cmpd="sng" algn="ctr">
            <a:solidFill>
              <a:schemeClr val="accent1"/>
            </a:solidFill>
            <a:round/>
          </a:ln>
          <a:effectLst/>
        </c:spPr>
        <c:marker>
          <c:symbol val="circle"/>
          <c:size val="4"/>
          <c:spPr>
            <a:solidFill>
              <a:schemeClr val="accent6"/>
            </a:solidFill>
            <a:ln w="9525" cap="flat" cmpd="sng" algn="ctr">
              <a:solidFill>
                <a:schemeClr val="accent6"/>
              </a:solidFill>
              <a:round/>
            </a:ln>
            <a:effectLst/>
          </c:spPr>
        </c:marker>
      </c:pivotFmt>
      <c:pivotFmt>
        <c:idx val="205"/>
        <c:spPr>
          <a:ln w="22225" cap="rnd" cmpd="sng" algn="ctr">
            <a:solidFill>
              <a:schemeClr val="accent1"/>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pivotFmt>
      <c:pivotFmt>
        <c:idx val="206"/>
        <c:spPr>
          <a:ln w="22225" cap="rnd" cmpd="sng" algn="ctr">
            <a:solidFill>
              <a:schemeClr val="accent1"/>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pivotFmt>
      <c:pivotFmt>
        <c:idx val="207"/>
        <c:spPr>
          <a:ln w="22225" cap="rnd" cmpd="sng" algn="ctr">
            <a:solidFill>
              <a:schemeClr val="accent1"/>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pivotFmt>
      <c:pivotFmt>
        <c:idx val="208"/>
        <c:spPr>
          <a:ln w="22225" cap="rnd" cmpd="sng" algn="ctr">
            <a:solidFill>
              <a:schemeClr val="accent1"/>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pivotFmt>
      <c:pivotFmt>
        <c:idx val="209"/>
        <c:spPr>
          <a:ln w="22225" cap="rnd" cmpd="sng" algn="ctr">
            <a:solidFill>
              <a:schemeClr val="accent1"/>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pivotFmt>
      <c:pivotFmt>
        <c:idx val="210"/>
        <c:spPr>
          <a:ln w="22225" cap="rnd" cmpd="sng" algn="ctr">
            <a:solidFill>
              <a:schemeClr val="accent1"/>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pivotFmt>
      <c:pivotFmt>
        <c:idx val="211"/>
        <c:spPr>
          <a:ln w="22225" cap="rnd" cmpd="sng" algn="ctr">
            <a:solidFill>
              <a:schemeClr val="accent1"/>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pivotFmt>
      <c:pivotFmt>
        <c:idx val="212"/>
        <c:spPr>
          <a:ln w="22225" cap="rnd" cmpd="sng" algn="ctr">
            <a:solidFill>
              <a:schemeClr val="accent1"/>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pivotFmt>
      <c:pivotFmt>
        <c:idx val="213"/>
        <c:spPr>
          <a:ln w="22225" cap="rnd" cmpd="sng" algn="ctr">
            <a:solidFill>
              <a:schemeClr val="accent1"/>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pivotFmt>
      <c:pivotFmt>
        <c:idx val="214"/>
        <c:spPr>
          <a:ln w="22225" cap="rnd" cmpd="sng" algn="ctr">
            <a:solidFill>
              <a:schemeClr val="accent1"/>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pivotFmt>
      <c:pivotFmt>
        <c:idx val="215"/>
        <c:spPr>
          <a:ln w="22225" cap="rnd" cmpd="sng" algn="ctr">
            <a:solidFill>
              <a:schemeClr val="accent1"/>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pivotFmt>
      <c:pivotFmt>
        <c:idx val="216"/>
        <c:spPr>
          <a:ln w="22225" cap="rnd" cmpd="sng" algn="ctr">
            <a:solidFill>
              <a:schemeClr val="accent1"/>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pivotFmt>
      <c:pivotFmt>
        <c:idx val="217"/>
        <c:spPr>
          <a:ln w="22225" cap="rnd" cmpd="sng" algn="ctr">
            <a:solidFill>
              <a:schemeClr val="accent1"/>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pivotFmt>
      <c:pivotFmt>
        <c:idx val="218"/>
        <c:spPr>
          <a:ln w="22225" cap="rnd" cmpd="sng" algn="ctr">
            <a:solidFill>
              <a:schemeClr val="accent1"/>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pivotFmt>
      <c:pivotFmt>
        <c:idx val="219"/>
        <c:spPr>
          <a:ln w="22225" cap="rnd" cmpd="sng" algn="ctr">
            <a:solidFill>
              <a:schemeClr val="accent1"/>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pivotFmt>
      <c:pivotFmt>
        <c:idx val="220"/>
        <c:spPr>
          <a:ln w="22225" cap="rnd" cmpd="sng" algn="ctr">
            <a:solidFill>
              <a:schemeClr val="accent1"/>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pivotFmt>
      <c:pivotFmt>
        <c:idx val="221"/>
        <c:spPr>
          <a:ln w="22225" cap="rnd" cmpd="sng" algn="ctr">
            <a:solidFill>
              <a:schemeClr val="accent1"/>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pivotFmt>
      <c:pivotFmt>
        <c:idx val="222"/>
        <c:spPr>
          <a:ln w="22225" cap="rnd" cmpd="sng" algn="ctr">
            <a:solidFill>
              <a:schemeClr val="accent1"/>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pivotFmt>
      <c:pivotFmt>
        <c:idx val="223"/>
        <c:spPr>
          <a:ln w="22225" cap="rnd" cmpd="sng" algn="ctr">
            <a:solidFill>
              <a:schemeClr val="accent1"/>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pivotFmt>
      <c:pivotFmt>
        <c:idx val="224"/>
        <c:spPr>
          <a:ln w="22225" cap="rnd" cmpd="sng" algn="ctr">
            <a:solidFill>
              <a:schemeClr val="accent1"/>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pivotFmt>
      <c:pivotFmt>
        <c:idx val="225"/>
        <c:spPr>
          <a:ln w="22225" cap="rnd" cmpd="sng" algn="ctr">
            <a:solidFill>
              <a:schemeClr val="accent1"/>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pivotFmt>
      <c:pivotFmt>
        <c:idx val="226"/>
        <c:spPr>
          <a:ln w="22225" cap="rnd" cmpd="sng" algn="ctr">
            <a:solidFill>
              <a:schemeClr val="accent1"/>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pivotFmt>
      <c:pivotFmt>
        <c:idx val="227"/>
        <c:spPr>
          <a:ln w="22225" cap="rnd" cmpd="sng" algn="ctr">
            <a:solidFill>
              <a:schemeClr val="accent1"/>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pivotFmt>
      <c:pivotFmt>
        <c:idx val="228"/>
        <c:spPr>
          <a:ln w="22225" cap="rnd" cmpd="sng" algn="ctr">
            <a:solidFill>
              <a:schemeClr val="accent1"/>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pivotFmt>
      <c:pivotFmt>
        <c:idx val="229"/>
        <c:spPr>
          <a:ln w="22225" cap="rnd" cmpd="sng" algn="ctr">
            <a:solidFill>
              <a:schemeClr val="accent1"/>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pivotFmt>
      <c:pivotFmt>
        <c:idx val="230"/>
        <c:spPr>
          <a:ln w="22225" cap="rnd" cmpd="sng" algn="ctr">
            <a:solidFill>
              <a:schemeClr val="accent1"/>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pivotFmt>
      <c:pivotFmt>
        <c:idx val="231"/>
        <c:spPr>
          <a:ln w="22225" cap="rnd" cmpd="sng" algn="ctr">
            <a:solidFill>
              <a:schemeClr val="accent1"/>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pivotFmt>
      <c:pivotFmt>
        <c:idx val="232"/>
        <c:spPr>
          <a:ln w="22225" cap="rnd" cmpd="sng" algn="ctr">
            <a:solidFill>
              <a:schemeClr val="accent1"/>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pivotFmt>
      <c:pivotFmt>
        <c:idx val="233"/>
        <c:spPr>
          <a:ln w="22225" cap="rnd" cmpd="sng" algn="ctr">
            <a:solidFill>
              <a:schemeClr val="accent1"/>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pivotFmt>
      <c:pivotFmt>
        <c:idx val="234"/>
        <c:spPr>
          <a:ln w="22225" cap="rnd" cmpd="sng" algn="ctr">
            <a:solidFill>
              <a:schemeClr val="accent1"/>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pivotFmt>
      <c:pivotFmt>
        <c:idx val="235"/>
        <c:spPr>
          <a:ln w="22225" cap="rnd" cmpd="sng" algn="ctr">
            <a:solidFill>
              <a:schemeClr val="accent1"/>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pivotFmt>
      <c:pivotFmt>
        <c:idx val="236"/>
        <c:spPr>
          <a:ln w="22225" cap="rnd" cmpd="sng" algn="ctr">
            <a:solidFill>
              <a:schemeClr val="accent1"/>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pivotFmt>
      <c:pivotFmt>
        <c:idx val="237"/>
        <c:spPr>
          <a:ln w="22225" cap="rnd" cmpd="sng" algn="ctr">
            <a:solidFill>
              <a:schemeClr val="accent1"/>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pivotFmt>
      <c:pivotFmt>
        <c:idx val="238"/>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39"/>
        <c:spPr>
          <a:ln w="22225" cap="rnd" cmpd="sng" algn="ctr">
            <a:solidFill>
              <a:schemeClr val="accent1"/>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pivotFmt>
      <c:pivotFmt>
        <c:idx val="240"/>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s>
    <c:plotArea>
      <c:layout/>
      <c:lineChart>
        <c:grouping val="standard"/>
        <c:varyColors val="0"/>
        <c:ser>
          <c:idx val="0"/>
          <c:order val="0"/>
          <c:tx>
            <c:strRef>
              <c:f>'DT 3 GG2plus'!$B$3:$B$4</c:f>
              <c:strCache>
                <c:ptCount val="1"/>
                <c:pt idx="0">
                  <c:v>1</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'DT 3 GG2plus'!$A$5:$A$6</c:f>
              <c:strCache>
                <c:ptCount val="2"/>
                <c:pt idx="0">
                  <c:v>2015</c:v>
                </c:pt>
                <c:pt idx="1">
                  <c:v>2021</c:v>
                </c:pt>
              </c:strCache>
            </c:strRef>
          </c:cat>
          <c:val>
            <c:numRef>
              <c:f>'DT 3 GG2plus'!$B$5:$B$6</c:f>
              <c:numCache>
                <c:formatCode>General</c:formatCode>
                <c:ptCount val="2"/>
                <c:pt idx="0">
                  <c:v>36</c:v>
                </c:pt>
                <c:pt idx="1">
                  <c:v>54</c:v>
                </c:pt>
              </c:numCache>
            </c:numRef>
          </c:val>
          <c:smooth val="0"/>
          <c:extLst>
            <c:ext xmlns:c16="http://schemas.microsoft.com/office/drawing/2014/chart" uri="{C3380CC4-5D6E-409C-BE32-E72D297353CC}">
              <c16:uniqueId val="{00000000-25AF-4190-A0B2-521735742A06}"/>
            </c:ext>
          </c:extLst>
        </c:ser>
        <c:ser>
          <c:idx val="1"/>
          <c:order val="1"/>
          <c:tx>
            <c:strRef>
              <c:f>'DT 3 GG2plus'!$C$3:$C$4</c:f>
              <c:strCache>
                <c:ptCount val="1"/>
                <c:pt idx="0">
                  <c:v>2</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'DT 3 GG2plus'!$A$5:$A$6</c:f>
              <c:strCache>
                <c:ptCount val="2"/>
                <c:pt idx="0">
                  <c:v>2015</c:v>
                </c:pt>
                <c:pt idx="1">
                  <c:v>2021</c:v>
                </c:pt>
              </c:strCache>
            </c:strRef>
          </c:cat>
          <c:val>
            <c:numRef>
              <c:f>'DT 3 GG2plus'!$C$5:$C$6</c:f>
              <c:numCache>
                <c:formatCode>General</c:formatCode>
                <c:ptCount val="2"/>
                <c:pt idx="0">
                  <c:v>38</c:v>
                </c:pt>
                <c:pt idx="1">
                  <c:v>52</c:v>
                </c:pt>
              </c:numCache>
            </c:numRef>
          </c:val>
          <c:smooth val="0"/>
          <c:extLst>
            <c:ext xmlns:c16="http://schemas.microsoft.com/office/drawing/2014/chart" uri="{C3380CC4-5D6E-409C-BE32-E72D297353CC}">
              <c16:uniqueId val="{00000001-9668-4214-B50C-599325FAAB34}"/>
            </c:ext>
          </c:extLst>
        </c:ser>
        <c:ser>
          <c:idx val="2"/>
          <c:order val="2"/>
          <c:tx>
            <c:strRef>
              <c:f>'DT 3 GG2plus'!$D$3:$D$4</c:f>
              <c:strCache>
                <c:ptCount val="1"/>
                <c:pt idx="0">
                  <c:v>3</c:v>
                </c:pt>
              </c:strCache>
            </c:strRef>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strRef>
              <c:f>'DT 3 GG2plus'!$A$5:$A$6</c:f>
              <c:strCache>
                <c:ptCount val="2"/>
                <c:pt idx="0">
                  <c:v>2015</c:v>
                </c:pt>
                <c:pt idx="1">
                  <c:v>2021</c:v>
                </c:pt>
              </c:strCache>
            </c:strRef>
          </c:cat>
          <c:val>
            <c:numRef>
              <c:f>'DT 3 GG2plus'!$D$5:$D$6</c:f>
              <c:numCache>
                <c:formatCode>General</c:formatCode>
                <c:ptCount val="2"/>
                <c:pt idx="0">
                  <c:v>42</c:v>
                </c:pt>
                <c:pt idx="1">
                  <c:v>46</c:v>
                </c:pt>
              </c:numCache>
            </c:numRef>
          </c:val>
          <c:smooth val="0"/>
          <c:extLst>
            <c:ext xmlns:c16="http://schemas.microsoft.com/office/drawing/2014/chart" uri="{C3380CC4-5D6E-409C-BE32-E72D297353CC}">
              <c16:uniqueId val="{00000002-9668-4214-B50C-599325FAAB34}"/>
            </c:ext>
          </c:extLst>
        </c:ser>
        <c:ser>
          <c:idx val="3"/>
          <c:order val="3"/>
          <c:tx>
            <c:strRef>
              <c:f>'DT 3 GG2plus'!$E$3:$E$4</c:f>
              <c:strCache>
                <c:ptCount val="1"/>
                <c:pt idx="0">
                  <c:v>4</c:v>
                </c:pt>
              </c:strCache>
            </c:strRef>
          </c:tx>
          <c:spPr>
            <a:ln w="22225" cap="rnd" cmpd="sng" algn="ctr">
              <a:solidFill>
                <a:schemeClr val="accent4"/>
              </a:solidFill>
              <a:round/>
            </a:ln>
            <a:effectLst/>
          </c:spPr>
          <c:marker>
            <c:symbol val="circle"/>
            <c:size val="4"/>
            <c:spPr>
              <a:solidFill>
                <a:schemeClr val="accent4"/>
              </a:solidFill>
              <a:ln w="9525" cap="flat" cmpd="sng" algn="ctr">
                <a:solidFill>
                  <a:schemeClr val="accent4"/>
                </a:solidFill>
                <a:round/>
              </a:ln>
              <a:effectLst/>
            </c:spPr>
          </c:marker>
          <c:cat>
            <c:strRef>
              <c:f>'DT 3 GG2plus'!$A$5:$A$6</c:f>
              <c:strCache>
                <c:ptCount val="2"/>
                <c:pt idx="0">
                  <c:v>2015</c:v>
                </c:pt>
                <c:pt idx="1">
                  <c:v>2021</c:v>
                </c:pt>
              </c:strCache>
            </c:strRef>
          </c:cat>
          <c:val>
            <c:numRef>
              <c:f>'DT 3 GG2plus'!$E$5:$E$6</c:f>
              <c:numCache>
                <c:formatCode>General</c:formatCode>
                <c:ptCount val="2"/>
                <c:pt idx="0">
                  <c:v>37</c:v>
                </c:pt>
                <c:pt idx="1">
                  <c:v>59</c:v>
                </c:pt>
              </c:numCache>
            </c:numRef>
          </c:val>
          <c:smooth val="0"/>
          <c:extLst>
            <c:ext xmlns:c16="http://schemas.microsoft.com/office/drawing/2014/chart" uri="{C3380CC4-5D6E-409C-BE32-E72D297353CC}">
              <c16:uniqueId val="{00000003-9668-4214-B50C-599325FAAB34}"/>
            </c:ext>
          </c:extLst>
        </c:ser>
        <c:ser>
          <c:idx val="4"/>
          <c:order val="4"/>
          <c:tx>
            <c:strRef>
              <c:f>'DT 3 GG2plus'!$F$3:$F$4</c:f>
              <c:strCache>
                <c:ptCount val="1"/>
                <c:pt idx="0">
                  <c:v>5</c:v>
                </c:pt>
              </c:strCache>
            </c:strRef>
          </c:tx>
          <c:spPr>
            <a:ln w="22225" cap="rnd" cmpd="sng" algn="ctr">
              <a:solidFill>
                <a:schemeClr val="accent5"/>
              </a:solidFill>
              <a:round/>
            </a:ln>
            <a:effectLst/>
          </c:spPr>
          <c:marker>
            <c:symbol val="circle"/>
            <c:size val="4"/>
            <c:spPr>
              <a:solidFill>
                <a:schemeClr val="accent5"/>
              </a:solidFill>
              <a:ln w="9525" cap="flat" cmpd="sng" algn="ctr">
                <a:solidFill>
                  <a:schemeClr val="accent5"/>
                </a:solidFill>
                <a:round/>
              </a:ln>
              <a:effectLst/>
            </c:spPr>
          </c:marker>
          <c:cat>
            <c:strRef>
              <c:f>'DT 3 GG2plus'!$A$5:$A$6</c:f>
              <c:strCache>
                <c:ptCount val="2"/>
                <c:pt idx="0">
                  <c:v>2015</c:v>
                </c:pt>
                <c:pt idx="1">
                  <c:v>2021</c:v>
                </c:pt>
              </c:strCache>
            </c:strRef>
          </c:cat>
          <c:val>
            <c:numRef>
              <c:f>'DT 3 GG2plus'!$F$5:$F$6</c:f>
              <c:numCache>
                <c:formatCode>General</c:formatCode>
                <c:ptCount val="2"/>
                <c:pt idx="0">
                  <c:v>30</c:v>
                </c:pt>
                <c:pt idx="1">
                  <c:v>44</c:v>
                </c:pt>
              </c:numCache>
            </c:numRef>
          </c:val>
          <c:smooth val="0"/>
          <c:extLst>
            <c:ext xmlns:c16="http://schemas.microsoft.com/office/drawing/2014/chart" uri="{C3380CC4-5D6E-409C-BE32-E72D297353CC}">
              <c16:uniqueId val="{00000004-9668-4214-B50C-599325FAAB34}"/>
            </c:ext>
          </c:extLst>
        </c:ser>
        <c:ser>
          <c:idx val="5"/>
          <c:order val="5"/>
          <c:tx>
            <c:strRef>
              <c:f>'DT 3 GG2plus'!$G$3:$G$4</c:f>
              <c:strCache>
                <c:ptCount val="1"/>
                <c:pt idx="0">
                  <c:v>6</c:v>
                </c:pt>
              </c:strCache>
            </c:strRef>
          </c:tx>
          <c:spPr>
            <a:ln w="22225" cap="rnd" cmpd="sng" algn="ctr">
              <a:solidFill>
                <a:schemeClr val="accent6"/>
              </a:solidFill>
              <a:round/>
            </a:ln>
            <a:effectLst/>
          </c:spPr>
          <c:marker>
            <c:symbol val="circle"/>
            <c:size val="4"/>
            <c:spPr>
              <a:solidFill>
                <a:schemeClr val="accent6"/>
              </a:solidFill>
              <a:ln w="9525" cap="flat" cmpd="sng" algn="ctr">
                <a:solidFill>
                  <a:schemeClr val="accent6"/>
                </a:solidFill>
                <a:round/>
              </a:ln>
              <a:effectLst/>
            </c:spPr>
          </c:marker>
          <c:cat>
            <c:strRef>
              <c:f>'DT 3 GG2plus'!$A$5:$A$6</c:f>
              <c:strCache>
                <c:ptCount val="2"/>
                <c:pt idx="0">
                  <c:v>2015</c:v>
                </c:pt>
                <c:pt idx="1">
                  <c:v>2021</c:v>
                </c:pt>
              </c:strCache>
            </c:strRef>
          </c:cat>
          <c:val>
            <c:numRef>
              <c:f>'DT 3 GG2plus'!$G$5:$G$6</c:f>
              <c:numCache>
                <c:formatCode>General</c:formatCode>
                <c:ptCount val="2"/>
                <c:pt idx="0">
                  <c:v>36</c:v>
                </c:pt>
                <c:pt idx="1">
                  <c:v>51</c:v>
                </c:pt>
              </c:numCache>
            </c:numRef>
          </c:val>
          <c:smooth val="0"/>
          <c:extLst>
            <c:ext xmlns:c16="http://schemas.microsoft.com/office/drawing/2014/chart" uri="{C3380CC4-5D6E-409C-BE32-E72D297353CC}">
              <c16:uniqueId val="{00000005-9668-4214-B50C-599325FAAB34}"/>
            </c:ext>
          </c:extLst>
        </c:ser>
        <c:ser>
          <c:idx val="6"/>
          <c:order val="6"/>
          <c:tx>
            <c:strRef>
              <c:f>'DT 3 GG2plus'!$H$3:$H$4</c:f>
              <c:strCache>
                <c:ptCount val="1"/>
                <c:pt idx="0">
                  <c:v>7</c:v>
                </c:pt>
              </c:strCache>
            </c:strRef>
          </c:tx>
          <c:spPr>
            <a:ln w="22225" cap="rnd" cmpd="sng" algn="ctr">
              <a:solidFill>
                <a:schemeClr val="accent1">
                  <a:lumMod val="60000"/>
                </a:schemeClr>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cat>
            <c:strRef>
              <c:f>'DT 3 GG2plus'!$A$5:$A$6</c:f>
              <c:strCache>
                <c:ptCount val="2"/>
                <c:pt idx="0">
                  <c:v>2015</c:v>
                </c:pt>
                <c:pt idx="1">
                  <c:v>2021</c:v>
                </c:pt>
              </c:strCache>
            </c:strRef>
          </c:cat>
          <c:val>
            <c:numRef>
              <c:f>'DT 3 GG2plus'!$H$5:$H$6</c:f>
              <c:numCache>
                <c:formatCode>General</c:formatCode>
                <c:ptCount val="2"/>
                <c:pt idx="0">
                  <c:v>35</c:v>
                </c:pt>
                <c:pt idx="1">
                  <c:v>63</c:v>
                </c:pt>
              </c:numCache>
            </c:numRef>
          </c:val>
          <c:smooth val="0"/>
          <c:extLst>
            <c:ext xmlns:c16="http://schemas.microsoft.com/office/drawing/2014/chart" uri="{C3380CC4-5D6E-409C-BE32-E72D297353CC}">
              <c16:uniqueId val="{00000006-9668-4214-B50C-599325FAAB34}"/>
            </c:ext>
          </c:extLst>
        </c:ser>
        <c:ser>
          <c:idx val="7"/>
          <c:order val="7"/>
          <c:tx>
            <c:strRef>
              <c:f>'DT 3 GG2plus'!$I$3:$I$4</c:f>
              <c:strCache>
                <c:ptCount val="1"/>
                <c:pt idx="0">
                  <c:v>8</c:v>
                </c:pt>
              </c:strCache>
            </c:strRef>
          </c:tx>
          <c:spPr>
            <a:ln w="22225" cap="rnd" cmpd="sng" algn="ctr">
              <a:solidFill>
                <a:schemeClr val="accent2">
                  <a:lumMod val="60000"/>
                </a:schemeClr>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cat>
            <c:strRef>
              <c:f>'DT 3 GG2plus'!$A$5:$A$6</c:f>
              <c:strCache>
                <c:ptCount val="2"/>
                <c:pt idx="0">
                  <c:v>2015</c:v>
                </c:pt>
                <c:pt idx="1">
                  <c:v>2021</c:v>
                </c:pt>
              </c:strCache>
            </c:strRef>
          </c:cat>
          <c:val>
            <c:numRef>
              <c:f>'DT 3 GG2plus'!$I$5:$I$6</c:f>
              <c:numCache>
                <c:formatCode>General</c:formatCode>
                <c:ptCount val="2"/>
                <c:pt idx="0">
                  <c:v>32</c:v>
                </c:pt>
                <c:pt idx="1">
                  <c:v>61</c:v>
                </c:pt>
              </c:numCache>
            </c:numRef>
          </c:val>
          <c:smooth val="0"/>
          <c:extLst>
            <c:ext xmlns:c16="http://schemas.microsoft.com/office/drawing/2014/chart" uri="{C3380CC4-5D6E-409C-BE32-E72D297353CC}">
              <c16:uniqueId val="{00000007-9668-4214-B50C-599325FAAB34}"/>
            </c:ext>
          </c:extLst>
        </c:ser>
        <c:ser>
          <c:idx val="8"/>
          <c:order val="8"/>
          <c:tx>
            <c:strRef>
              <c:f>'DT 3 GG2plus'!$J$3:$J$4</c:f>
              <c:strCache>
                <c:ptCount val="1"/>
                <c:pt idx="0">
                  <c:v>9</c:v>
                </c:pt>
              </c:strCache>
            </c:strRef>
          </c:tx>
          <c:spPr>
            <a:ln w="22225" cap="rnd" cmpd="sng" algn="ctr">
              <a:solidFill>
                <a:schemeClr val="accent3">
                  <a:lumMod val="60000"/>
                </a:schemeClr>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cat>
            <c:strRef>
              <c:f>'DT 3 GG2plus'!$A$5:$A$6</c:f>
              <c:strCache>
                <c:ptCount val="2"/>
                <c:pt idx="0">
                  <c:v>2015</c:v>
                </c:pt>
                <c:pt idx="1">
                  <c:v>2021</c:v>
                </c:pt>
              </c:strCache>
            </c:strRef>
          </c:cat>
          <c:val>
            <c:numRef>
              <c:f>'DT 3 GG2plus'!$J$5:$J$6</c:f>
              <c:numCache>
                <c:formatCode>General</c:formatCode>
                <c:ptCount val="2"/>
                <c:pt idx="0">
                  <c:v>34</c:v>
                </c:pt>
                <c:pt idx="1">
                  <c:v>58</c:v>
                </c:pt>
              </c:numCache>
            </c:numRef>
          </c:val>
          <c:smooth val="0"/>
          <c:extLst>
            <c:ext xmlns:c16="http://schemas.microsoft.com/office/drawing/2014/chart" uri="{C3380CC4-5D6E-409C-BE32-E72D297353CC}">
              <c16:uniqueId val="{00000008-9668-4214-B50C-599325FAAB34}"/>
            </c:ext>
          </c:extLst>
        </c:ser>
        <c:ser>
          <c:idx val="9"/>
          <c:order val="9"/>
          <c:tx>
            <c:strRef>
              <c:f>'DT 3 GG2plus'!$K$3:$K$4</c:f>
              <c:strCache>
                <c:ptCount val="1"/>
                <c:pt idx="0">
                  <c:v>10</c:v>
                </c:pt>
              </c:strCache>
            </c:strRef>
          </c:tx>
          <c:spPr>
            <a:ln w="22225" cap="rnd" cmpd="sng" algn="ctr">
              <a:solidFill>
                <a:schemeClr val="accent4">
                  <a:lumMod val="60000"/>
                </a:schemeClr>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cat>
            <c:strRef>
              <c:f>'DT 3 GG2plus'!$A$5:$A$6</c:f>
              <c:strCache>
                <c:ptCount val="2"/>
                <c:pt idx="0">
                  <c:v>2015</c:v>
                </c:pt>
                <c:pt idx="1">
                  <c:v>2021</c:v>
                </c:pt>
              </c:strCache>
            </c:strRef>
          </c:cat>
          <c:val>
            <c:numRef>
              <c:f>'DT 3 GG2plus'!$K$5:$K$6</c:f>
              <c:numCache>
                <c:formatCode>General</c:formatCode>
                <c:ptCount val="2"/>
                <c:pt idx="0">
                  <c:v>19</c:v>
                </c:pt>
                <c:pt idx="1">
                  <c:v>41</c:v>
                </c:pt>
              </c:numCache>
            </c:numRef>
          </c:val>
          <c:smooth val="0"/>
          <c:extLst>
            <c:ext xmlns:c16="http://schemas.microsoft.com/office/drawing/2014/chart" uri="{C3380CC4-5D6E-409C-BE32-E72D297353CC}">
              <c16:uniqueId val="{00000009-9668-4214-B50C-599325FAAB34}"/>
            </c:ext>
          </c:extLst>
        </c:ser>
        <c:ser>
          <c:idx val="10"/>
          <c:order val="10"/>
          <c:tx>
            <c:strRef>
              <c:f>'DT 3 GG2plus'!$L$3:$L$4</c:f>
              <c:strCache>
                <c:ptCount val="1"/>
                <c:pt idx="0">
                  <c:v>11</c:v>
                </c:pt>
              </c:strCache>
            </c:strRef>
          </c:tx>
          <c:spPr>
            <a:ln w="22225" cap="rnd" cmpd="sng" algn="ctr">
              <a:solidFill>
                <a:schemeClr val="accent5">
                  <a:lumMod val="60000"/>
                </a:schemeClr>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cat>
            <c:strRef>
              <c:f>'DT 3 GG2plus'!$A$5:$A$6</c:f>
              <c:strCache>
                <c:ptCount val="2"/>
                <c:pt idx="0">
                  <c:v>2015</c:v>
                </c:pt>
                <c:pt idx="1">
                  <c:v>2021</c:v>
                </c:pt>
              </c:strCache>
            </c:strRef>
          </c:cat>
          <c:val>
            <c:numRef>
              <c:f>'DT 3 GG2plus'!$L$5:$L$6</c:f>
              <c:numCache>
                <c:formatCode>General</c:formatCode>
                <c:ptCount val="2"/>
                <c:pt idx="0">
                  <c:v>42</c:v>
                </c:pt>
                <c:pt idx="1">
                  <c:v>64</c:v>
                </c:pt>
              </c:numCache>
            </c:numRef>
          </c:val>
          <c:smooth val="0"/>
          <c:extLst>
            <c:ext xmlns:c16="http://schemas.microsoft.com/office/drawing/2014/chart" uri="{C3380CC4-5D6E-409C-BE32-E72D297353CC}">
              <c16:uniqueId val="{0000000A-9668-4214-B50C-599325FAAB34}"/>
            </c:ext>
          </c:extLst>
        </c:ser>
        <c:ser>
          <c:idx val="11"/>
          <c:order val="11"/>
          <c:tx>
            <c:strRef>
              <c:f>'DT 3 GG2plus'!$M$3:$M$4</c:f>
              <c:strCache>
                <c:ptCount val="1"/>
                <c:pt idx="0">
                  <c:v>12</c:v>
                </c:pt>
              </c:strCache>
            </c:strRef>
          </c:tx>
          <c:spPr>
            <a:ln w="22225" cap="rnd" cmpd="sng" algn="ctr">
              <a:solidFill>
                <a:schemeClr val="accent6">
                  <a:lumMod val="60000"/>
                </a:schemeClr>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cat>
            <c:strRef>
              <c:f>'DT 3 GG2plus'!$A$5:$A$6</c:f>
              <c:strCache>
                <c:ptCount val="2"/>
                <c:pt idx="0">
                  <c:v>2015</c:v>
                </c:pt>
                <c:pt idx="1">
                  <c:v>2021</c:v>
                </c:pt>
              </c:strCache>
            </c:strRef>
          </c:cat>
          <c:val>
            <c:numRef>
              <c:f>'DT 3 GG2plus'!$M$5:$M$6</c:f>
              <c:numCache>
                <c:formatCode>General</c:formatCode>
                <c:ptCount val="2"/>
                <c:pt idx="0">
                  <c:v>38</c:v>
                </c:pt>
                <c:pt idx="1">
                  <c:v>57</c:v>
                </c:pt>
              </c:numCache>
            </c:numRef>
          </c:val>
          <c:smooth val="0"/>
          <c:extLst>
            <c:ext xmlns:c16="http://schemas.microsoft.com/office/drawing/2014/chart" uri="{C3380CC4-5D6E-409C-BE32-E72D297353CC}">
              <c16:uniqueId val="{0000000B-9668-4214-B50C-599325FAAB34}"/>
            </c:ext>
          </c:extLst>
        </c:ser>
        <c:ser>
          <c:idx val="12"/>
          <c:order val="12"/>
          <c:tx>
            <c:strRef>
              <c:f>'DT 3 GG2plus'!$N$3:$N$4</c:f>
              <c:strCache>
                <c:ptCount val="1"/>
                <c:pt idx="0">
                  <c:v>13</c:v>
                </c:pt>
              </c:strCache>
            </c:strRef>
          </c:tx>
          <c:spPr>
            <a:ln w="22225" cap="rnd" cmpd="sng" algn="ctr">
              <a:solidFill>
                <a:schemeClr val="accent1">
                  <a:lumMod val="80000"/>
                  <a:lumOff val="20000"/>
                </a:schemeClr>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cat>
            <c:strRef>
              <c:f>'DT 3 GG2plus'!$A$5:$A$6</c:f>
              <c:strCache>
                <c:ptCount val="2"/>
                <c:pt idx="0">
                  <c:v>2015</c:v>
                </c:pt>
                <c:pt idx="1">
                  <c:v>2021</c:v>
                </c:pt>
              </c:strCache>
            </c:strRef>
          </c:cat>
          <c:val>
            <c:numRef>
              <c:f>'DT 3 GG2plus'!$N$5:$N$6</c:f>
              <c:numCache>
                <c:formatCode>General</c:formatCode>
                <c:ptCount val="2"/>
                <c:pt idx="0">
                  <c:v>31</c:v>
                </c:pt>
                <c:pt idx="1">
                  <c:v>54</c:v>
                </c:pt>
              </c:numCache>
            </c:numRef>
          </c:val>
          <c:smooth val="0"/>
          <c:extLst>
            <c:ext xmlns:c16="http://schemas.microsoft.com/office/drawing/2014/chart" uri="{C3380CC4-5D6E-409C-BE32-E72D297353CC}">
              <c16:uniqueId val="{0000000C-9668-4214-B50C-599325FAAB34}"/>
            </c:ext>
          </c:extLst>
        </c:ser>
        <c:ser>
          <c:idx val="13"/>
          <c:order val="13"/>
          <c:tx>
            <c:strRef>
              <c:f>'DT 3 GG2plus'!$O$3:$O$4</c:f>
              <c:strCache>
                <c:ptCount val="1"/>
                <c:pt idx="0">
                  <c:v>14</c:v>
                </c:pt>
              </c:strCache>
            </c:strRef>
          </c:tx>
          <c:spPr>
            <a:ln w="22225" cap="rnd" cmpd="sng" algn="ctr">
              <a:solidFill>
                <a:schemeClr val="accent2">
                  <a:lumMod val="80000"/>
                  <a:lumOff val="20000"/>
                </a:schemeClr>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cat>
            <c:strRef>
              <c:f>'DT 3 GG2plus'!$A$5:$A$6</c:f>
              <c:strCache>
                <c:ptCount val="2"/>
                <c:pt idx="0">
                  <c:v>2015</c:v>
                </c:pt>
                <c:pt idx="1">
                  <c:v>2021</c:v>
                </c:pt>
              </c:strCache>
            </c:strRef>
          </c:cat>
          <c:val>
            <c:numRef>
              <c:f>'DT 3 GG2plus'!$O$5:$O$6</c:f>
              <c:numCache>
                <c:formatCode>General</c:formatCode>
                <c:ptCount val="2"/>
                <c:pt idx="0">
                  <c:v>39</c:v>
                </c:pt>
                <c:pt idx="1">
                  <c:v>66</c:v>
                </c:pt>
              </c:numCache>
            </c:numRef>
          </c:val>
          <c:smooth val="0"/>
          <c:extLst>
            <c:ext xmlns:c16="http://schemas.microsoft.com/office/drawing/2014/chart" uri="{C3380CC4-5D6E-409C-BE32-E72D297353CC}">
              <c16:uniqueId val="{0000000D-9668-4214-B50C-599325FAAB34}"/>
            </c:ext>
          </c:extLst>
        </c:ser>
        <c:ser>
          <c:idx val="14"/>
          <c:order val="14"/>
          <c:tx>
            <c:strRef>
              <c:f>'DT 3 GG2plus'!$P$3:$P$4</c:f>
              <c:strCache>
                <c:ptCount val="1"/>
                <c:pt idx="0">
                  <c:v>15</c:v>
                </c:pt>
              </c:strCache>
            </c:strRef>
          </c:tx>
          <c:spPr>
            <a:ln w="22225" cap="rnd" cmpd="sng" algn="ctr">
              <a:solidFill>
                <a:schemeClr val="accent3">
                  <a:lumMod val="80000"/>
                  <a:lumOff val="20000"/>
                </a:schemeClr>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cat>
            <c:strRef>
              <c:f>'DT 3 GG2plus'!$A$5:$A$6</c:f>
              <c:strCache>
                <c:ptCount val="2"/>
                <c:pt idx="0">
                  <c:v>2015</c:v>
                </c:pt>
                <c:pt idx="1">
                  <c:v>2021</c:v>
                </c:pt>
              </c:strCache>
            </c:strRef>
          </c:cat>
          <c:val>
            <c:numRef>
              <c:f>'DT 3 GG2plus'!$P$5:$P$6</c:f>
              <c:numCache>
                <c:formatCode>General</c:formatCode>
                <c:ptCount val="2"/>
                <c:pt idx="0">
                  <c:v>41</c:v>
                </c:pt>
                <c:pt idx="1">
                  <c:v>58</c:v>
                </c:pt>
              </c:numCache>
            </c:numRef>
          </c:val>
          <c:smooth val="0"/>
          <c:extLst>
            <c:ext xmlns:c16="http://schemas.microsoft.com/office/drawing/2014/chart" uri="{C3380CC4-5D6E-409C-BE32-E72D297353CC}">
              <c16:uniqueId val="{0000000E-9668-4214-B50C-599325FAAB34}"/>
            </c:ext>
          </c:extLst>
        </c:ser>
        <c:ser>
          <c:idx val="15"/>
          <c:order val="15"/>
          <c:tx>
            <c:strRef>
              <c:f>'DT 3 GG2plus'!$Q$3:$Q$4</c:f>
              <c:strCache>
                <c:ptCount val="1"/>
                <c:pt idx="0">
                  <c:v>16</c:v>
                </c:pt>
              </c:strCache>
            </c:strRef>
          </c:tx>
          <c:spPr>
            <a:ln w="22225" cap="rnd" cmpd="sng" algn="ctr">
              <a:solidFill>
                <a:schemeClr val="accent4">
                  <a:lumMod val="80000"/>
                  <a:lumOff val="20000"/>
                </a:schemeClr>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cat>
            <c:strRef>
              <c:f>'DT 3 GG2plus'!$A$5:$A$6</c:f>
              <c:strCache>
                <c:ptCount val="2"/>
                <c:pt idx="0">
                  <c:v>2015</c:v>
                </c:pt>
                <c:pt idx="1">
                  <c:v>2021</c:v>
                </c:pt>
              </c:strCache>
            </c:strRef>
          </c:cat>
          <c:val>
            <c:numRef>
              <c:f>'DT 3 GG2plus'!$Q$5:$Q$6</c:f>
              <c:numCache>
                <c:formatCode>General</c:formatCode>
                <c:ptCount val="2"/>
                <c:pt idx="0">
                  <c:v>33</c:v>
                </c:pt>
                <c:pt idx="1">
                  <c:v>50</c:v>
                </c:pt>
              </c:numCache>
            </c:numRef>
          </c:val>
          <c:smooth val="0"/>
          <c:extLst>
            <c:ext xmlns:c16="http://schemas.microsoft.com/office/drawing/2014/chart" uri="{C3380CC4-5D6E-409C-BE32-E72D297353CC}">
              <c16:uniqueId val="{0000000F-9668-4214-B50C-599325FAAB34}"/>
            </c:ext>
          </c:extLst>
        </c:ser>
        <c:ser>
          <c:idx val="16"/>
          <c:order val="16"/>
          <c:tx>
            <c:strRef>
              <c:f>'DT 3 GG2plus'!$R$3:$R$4</c:f>
              <c:strCache>
                <c:ptCount val="1"/>
                <c:pt idx="0">
                  <c:v>17</c:v>
                </c:pt>
              </c:strCache>
            </c:strRef>
          </c:tx>
          <c:spPr>
            <a:ln w="22225" cap="rnd" cmpd="sng" algn="ctr">
              <a:solidFill>
                <a:schemeClr val="accent5">
                  <a:lumMod val="80000"/>
                  <a:lumOff val="20000"/>
                </a:schemeClr>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cat>
            <c:strRef>
              <c:f>'DT 3 GG2plus'!$A$5:$A$6</c:f>
              <c:strCache>
                <c:ptCount val="2"/>
                <c:pt idx="0">
                  <c:v>2015</c:v>
                </c:pt>
                <c:pt idx="1">
                  <c:v>2021</c:v>
                </c:pt>
              </c:strCache>
            </c:strRef>
          </c:cat>
          <c:val>
            <c:numRef>
              <c:f>'DT 3 GG2plus'!$R$5:$R$6</c:f>
              <c:numCache>
                <c:formatCode>General</c:formatCode>
                <c:ptCount val="2"/>
                <c:pt idx="0">
                  <c:v>38</c:v>
                </c:pt>
                <c:pt idx="1">
                  <c:v>57</c:v>
                </c:pt>
              </c:numCache>
            </c:numRef>
          </c:val>
          <c:smooth val="0"/>
          <c:extLst>
            <c:ext xmlns:c16="http://schemas.microsoft.com/office/drawing/2014/chart" uri="{C3380CC4-5D6E-409C-BE32-E72D297353CC}">
              <c16:uniqueId val="{00000010-9668-4214-B50C-599325FAAB34}"/>
            </c:ext>
          </c:extLst>
        </c:ser>
        <c:ser>
          <c:idx val="17"/>
          <c:order val="17"/>
          <c:tx>
            <c:strRef>
              <c:f>'DT 3 GG2plus'!$S$3:$S$4</c:f>
              <c:strCache>
                <c:ptCount val="1"/>
                <c:pt idx="0">
                  <c:v>18</c:v>
                </c:pt>
              </c:strCache>
            </c:strRef>
          </c:tx>
          <c:spPr>
            <a:ln w="22225" cap="rnd" cmpd="sng" algn="ctr">
              <a:solidFill>
                <a:schemeClr val="accent6">
                  <a:lumMod val="80000"/>
                  <a:lumOff val="20000"/>
                </a:schemeClr>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cat>
            <c:strRef>
              <c:f>'DT 3 GG2plus'!$A$5:$A$6</c:f>
              <c:strCache>
                <c:ptCount val="2"/>
                <c:pt idx="0">
                  <c:v>2015</c:v>
                </c:pt>
                <c:pt idx="1">
                  <c:v>2021</c:v>
                </c:pt>
              </c:strCache>
            </c:strRef>
          </c:cat>
          <c:val>
            <c:numRef>
              <c:f>'DT 3 GG2plus'!$S$5:$S$6</c:f>
              <c:numCache>
                <c:formatCode>General</c:formatCode>
                <c:ptCount val="2"/>
                <c:pt idx="0">
                  <c:v>24</c:v>
                </c:pt>
                <c:pt idx="1">
                  <c:v>64</c:v>
                </c:pt>
              </c:numCache>
            </c:numRef>
          </c:val>
          <c:smooth val="0"/>
          <c:extLst>
            <c:ext xmlns:c16="http://schemas.microsoft.com/office/drawing/2014/chart" uri="{C3380CC4-5D6E-409C-BE32-E72D297353CC}">
              <c16:uniqueId val="{00000011-9668-4214-B50C-599325FAAB34}"/>
            </c:ext>
          </c:extLst>
        </c:ser>
        <c:ser>
          <c:idx val="18"/>
          <c:order val="18"/>
          <c:tx>
            <c:strRef>
              <c:f>'DT 3 GG2plus'!$T$3:$T$4</c:f>
              <c:strCache>
                <c:ptCount val="1"/>
                <c:pt idx="0">
                  <c:v>19</c:v>
                </c:pt>
              </c:strCache>
            </c:strRef>
          </c:tx>
          <c:spPr>
            <a:ln w="22225" cap="rnd" cmpd="sng" algn="ctr">
              <a:solidFill>
                <a:schemeClr val="accent1">
                  <a:lumMod val="80000"/>
                </a:schemeClr>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cat>
            <c:strRef>
              <c:f>'DT 3 GG2plus'!$A$5:$A$6</c:f>
              <c:strCache>
                <c:ptCount val="2"/>
                <c:pt idx="0">
                  <c:v>2015</c:v>
                </c:pt>
                <c:pt idx="1">
                  <c:v>2021</c:v>
                </c:pt>
              </c:strCache>
            </c:strRef>
          </c:cat>
          <c:val>
            <c:numRef>
              <c:f>'DT 3 GG2plus'!$T$5:$T$6</c:f>
              <c:numCache>
                <c:formatCode>General</c:formatCode>
                <c:ptCount val="2"/>
                <c:pt idx="0">
                  <c:v>27</c:v>
                </c:pt>
                <c:pt idx="1">
                  <c:v>50</c:v>
                </c:pt>
              </c:numCache>
            </c:numRef>
          </c:val>
          <c:smooth val="0"/>
          <c:extLst>
            <c:ext xmlns:c16="http://schemas.microsoft.com/office/drawing/2014/chart" uri="{C3380CC4-5D6E-409C-BE32-E72D297353CC}">
              <c16:uniqueId val="{00000012-9668-4214-B50C-599325FAAB34}"/>
            </c:ext>
          </c:extLst>
        </c:ser>
        <c:ser>
          <c:idx val="19"/>
          <c:order val="19"/>
          <c:tx>
            <c:strRef>
              <c:f>'DT 3 GG2plus'!$U$3:$U$4</c:f>
              <c:strCache>
                <c:ptCount val="1"/>
                <c:pt idx="0">
                  <c:v>20</c:v>
                </c:pt>
              </c:strCache>
            </c:strRef>
          </c:tx>
          <c:spPr>
            <a:ln w="22225" cap="rnd" cmpd="sng" algn="ctr">
              <a:solidFill>
                <a:schemeClr val="accent2">
                  <a:lumMod val="80000"/>
                </a:schemeClr>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cat>
            <c:strRef>
              <c:f>'DT 3 GG2plus'!$A$5:$A$6</c:f>
              <c:strCache>
                <c:ptCount val="2"/>
                <c:pt idx="0">
                  <c:v>2015</c:v>
                </c:pt>
                <c:pt idx="1">
                  <c:v>2021</c:v>
                </c:pt>
              </c:strCache>
            </c:strRef>
          </c:cat>
          <c:val>
            <c:numRef>
              <c:f>'DT 3 GG2plus'!$U$5:$U$6</c:f>
              <c:numCache>
                <c:formatCode>General</c:formatCode>
                <c:ptCount val="2"/>
                <c:pt idx="0">
                  <c:v>32</c:v>
                </c:pt>
                <c:pt idx="1">
                  <c:v>55</c:v>
                </c:pt>
              </c:numCache>
            </c:numRef>
          </c:val>
          <c:smooth val="0"/>
          <c:extLst>
            <c:ext xmlns:c16="http://schemas.microsoft.com/office/drawing/2014/chart" uri="{C3380CC4-5D6E-409C-BE32-E72D297353CC}">
              <c16:uniqueId val="{00000013-9668-4214-B50C-599325FAAB34}"/>
            </c:ext>
          </c:extLst>
        </c:ser>
        <c:ser>
          <c:idx val="20"/>
          <c:order val="20"/>
          <c:tx>
            <c:strRef>
              <c:f>'DT 3 GG2plus'!$V$3:$V$4</c:f>
              <c:strCache>
                <c:ptCount val="1"/>
                <c:pt idx="0">
                  <c:v>21</c:v>
                </c:pt>
              </c:strCache>
            </c:strRef>
          </c:tx>
          <c:spPr>
            <a:ln w="22225" cap="rnd" cmpd="sng" algn="ctr">
              <a:solidFill>
                <a:schemeClr val="accent3">
                  <a:lumMod val="80000"/>
                </a:schemeClr>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cat>
            <c:strRef>
              <c:f>'DT 3 GG2plus'!$A$5:$A$6</c:f>
              <c:strCache>
                <c:ptCount val="2"/>
                <c:pt idx="0">
                  <c:v>2015</c:v>
                </c:pt>
                <c:pt idx="1">
                  <c:v>2021</c:v>
                </c:pt>
              </c:strCache>
            </c:strRef>
          </c:cat>
          <c:val>
            <c:numRef>
              <c:f>'DT 3 GG2plus'!$V$5:$V$6</c:f>
              <c:numCache>
                <c:formatCode>General</c:formatCode>
                <c:ptCount val="2"/>
                <c:pt idx="0">
                  <c:v>45</c:v>
                </c:pt>
                <c:pt idx="1">
                  <c:v>64</c:v>
                </c:pt>
              </c:numCache>
            </c:numRef>
          </c:val>
          <c:smooth val="0"/>
          <c:extLst>
            <c:ext xmlns:c16="http://schemas.microsoft.com/office/drawing/2014/chart" uri="{C3380CC4-5D6E-409C-BE32-E72D297353CC}">
              <c16:uniqueId val="{00000014-9668-4214-B50C-599325FAAB34}"/>
            </c:ext>
          </c:extLst>
        </c:ser>
        <c:ser>
          <c:idx val="21"/>
          <c:order val="21"/>
          <c:tx>
            <c:strRef>
              <c:f>'DT 3 GG2plus'!$W$3:$W$4</c:f>
              <c:strCache>
                <c:ptCount val="1"/>
                <c:pt idx="0">
                  <c:v>22</c:v>
                </c:pt>
              </c:strCache>
            </c:strRef>
          </c:tx>
          <c:spPr>
            <a:ln w="22225" cap="rnd" cmpd="sng" algn="ctr">
              <a:solidFill>
                <a:schemeClr val="accent4">
                  <a:lumMod val="80000"/>
                </a:schemeClr>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cat>
            <c:strRef>
              <c:f>'DT 3 GG2plus'!$A$5:$A$6</c:f>
              <c:strCache>
                <c:ptCount val="2"/>
                <c:pt idx="0">
                  <c:v>2015</c:v>
                </c:pt>
                <c:pt idx="1">
                  <c:v>2021</c:v>
                </c:pt>
              </c:strCache>
            </c:strRef>
          </c:cat>
          <c:val>
            <c:numRef>
              <c:f>'DT 3 GG2plus'!$W$5:$W$6</c:f>
              <c:numCache>
                <c:formatCode>General</c:formatCode>
                <c:ptCount val="2"/>
                <c:pt idx="0">
                  <c:v>23</c:v>
                </c:pt>
                <c:pt idx="1">
                  <c:v>50</c:v>
                </c:pt>
              </c:numCache>
            </c:numRef>
          </c:val>
          <c:smooth val="0"/>
          <c:extLst>
            <c:ext xmlns:c16="http://schemas.microsoft.com/office/drawing/2014/chart" uri="{C3380CC4-5D6E-409C-BE32-E72D297353CC}">
              <c16:uniqueId val="{00000015-9668-4214-B50C-599325FAAB34}"/>
            </c:ext>
          </c:extLst>
        </c:ser>
        <c:ser>
          <c:idx val="22"/>
          <c:order val="22"/>
          <c:tx>
            <c:strRef>
              <c:f>'DT 3 GG2plus'!$X$3:$X$4</c:f>
              <c:strCache>
                <c:ptCount val="1"/>
                <c:pt idx="0">
                  <c:v>23</c:v>
                </c:pt>
              </c:strCache>
            </c:strRef>
          </c:tx>
          <c:spPr>
            <a:ln w="22225" cap="rnd" cmpd="sng" algn="ctr">
              <a:solidFill>
                <a:schemeClr val="accent5">
                  <a:lumMod val="80000"/>
                </a:schemeClr>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cat>
            <c:strRef>
              <c:f>'DT 3 GG2plus'!$A$5:$A$6</c:f>
              <c:strCache>
                <c:ptCount val="2"/>
                <c:pt idx="0">
                  <c:v>2015</c:v>
                </c:pt>
                <c:pt idx="1">
                  <c:v>2021</c:v>
                </c:pt>
              </c:strCache>
            </c:strRef>
          </c:cat>
          <c:val>
            <c:numRef>
              <c:f>'DT 3 GG2plus'!$X$5:$X$6</c:f>
              <c:numCache>
                <c:formatCode>General</c:formatCode>
                <c:ptCount val="2"/>
                <c:pt idx="0">
                  <c:v>33</c:v>
                </c:pt>
                <c:pt idx="1">
                  <c:v>64</c:v>
                </c:pt>
              </c:numCache>
            </c:numRef>
          </c:val>
          <c:smooth val="0"/>
          <c:extLst>
            <c:ext xmlns:c16="http://schemas.microsoft.com/office/drawing/2014/chart" uri="{C3380CC4-5D6E-409C-BE32-E72D297353CC}">
              <c16:uniqueId val="{00000016-9668-4214-B50C-599325FAAB34}"/>
            </c:ext>
          </c:extLst>
        </c:ser>
        <c:ser>
          <c:idx val="23"/>
          <c:order val="23"/>
          <c:tx>
            <c:strRef>
              <c:f>'DT 3 GG2plus'!$Y$3:$Y$4</c:f>
              <c:strCache>
                <c:ptCount val="1"/>
                <c:pt idx="0">
                  <c:v>24</c:v>
                </c:pt>
              </c:strCache>
            </c:strRef>
          </c:tx>
          <c:spPr>
            <a:ln w="22225" cap="rnd" cmpd="sng" algn="ctr">
              <a:solidFill>
                <a:schemeClr val="accent6">
                  <a:lumMod val="80000"/>
                </a:schemeClr>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cat>
            <c:strRef>
              <c:f>'DT 3 GG2plus'!$A$5:$A$6</c:f>
              <c:strCache>
                <c:ptCount val="2"/>
                <c:pt idx="0">
                  <c:v>2015</c:v>
                </c:pt>
                <c:pt idx="1">
                  <c:v>2021</c:v>
                </c:pt>
              </c:strCache>
            </c:strRef>
          </c:cat>
          <c:val>
            <c:numRef>
              <c:f>'DT 3 GG2plus'!$Y$5:$Y$6</c:f>
              <c:numCache>
                <c:formatCode>General</c:formatCode>
                <c:ptCount val="2"/>
                <c:pt idx="0">
                  <c:v>33</c:v>
                </c:pt>
                <c:pt idx="1">
                  <c:v>61</c:v>
                </c:pt>
              </c:numCache>
            </c:numRef>
          </c:val>
          <c:smooth val="0"/>
          <c:extLst>
            <c:ext xmlns:c16="http://schemas.microsoft.com/office/drawing/2014/chart" uri="{C3380CC4-5D6E-409C-BE32-E72D297353CC}">
              <c16:uniqueId val="{00000017-9668-4214-B50C-599325FAAB34}"/>
            </c:ext>
          </c:extLst>
        </c:ser>
        <c:ser>
          <c:idx val="24"/>
          <c:order val="24"/>
          <c:tx>
            <c:strRef>
              <c:f>'DT 3 GG2plus'!$Z$3:$Z$4</c:f>
              <c:strCache>
                <c:ptCount val="1"/>
                <c:pt idx="0">
                  <c:v>25</c:v>
                </c:pt>
              </c:strCache>
            </c:strRef>
          </c:tx>
          <c:spPr>
            <a:ln w="22225" cap="rnd" cmpd="sng" algn="ctr">
              <a:solidFill>
                <a:schemeClr val="accent1">
                  <a:lumMod val="60000"/>
                  <a:lumOff val="40000"/>
                </a:schemeClr>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cat>
            <c:strRef>
              <c:f>'DT 3 GG2plus'!$A$5:$A$6</c:f>
              <c:strCache>
                <c:ptCount val="2"/>
                <c:pt idx="0">
                  <c:v>2015</c:v>
                </c:pt>
                <c:pt idx="1">
                  <c:v>2021</c:v>
                </c:pt>
              </c:strCache>
            </c:strRef>
          </c:cat>
          <c:val>
            <c:numRef>
              <c:f>'DT 3 GG2plus'!$Z$5:$Z$6</c:f>
              <c:numCache>
                <c:formatCode>General</c:formatCode>
                <c:ptCount val="2"/>
                <c:pt idx="0">
                  <c:v>39</c:v>
                </c:pt>
                <c:pt idx="1">
                  <c:v>54</c:v>
                </c:pt>
              </c:numCache>
            </c:numRef>
          </c:val>
          <c:smooth val="0"/>
          <c:extLst>
            <c:ext xmlns:c16="http://schemas.microsoft.com/office/drawing/2014/chart" uri="{C3380CC4-5D6E-409C-BE32-E72D297353CC}">
              <c16:uniqueId val="{00000018-9668-4214-B50C-599325FAAB34}"/>
            </c:ext>
          </c:extLst>
        </c:ser>
        <c:ser>
          <c:idx val="25"/>
          <c:order val="25"/>
          <c:tx>
            <c:strRef>
              <c:f>'DT 3 GG2plus'!$AA$3:$AA$4</c:f>
              <c:strCache>
                <c:ptCount val="1"/>
                <c:pt idx="0">
                  <c:v>26</c:v>
                </c:pt>
              </c:strCache>
            </c:strRef>
          </c:tx>
          <c:spPr>
            <a:ln w="22225" cap="rnd" cmpd="sng" algn="ctr">
              <a:solidFill>
                <a:schemeClr val="accent2">
                  <a:lumMod val="60000"/>
                  <a:lumOff val="40000"/>
                </a:schemeClr>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cat>
            <c:strRef>
              <c:f>'DT 3 GG2plus'!$A$5:$A$6</c:f>
              <c:strCache>
                <c:ptCount val="2"/>
                <c:pt idx="0">
                  <c:v>2015</c:v>
                </c:pt>
                <c:pt idx="1">
                  <c:v>2021</c:v>
                </c:pt>
              </c:strCache>
            </c:strRef>
          </c:cat>
          <c:val>
            <c:numRef>
              <c:f>'DT 3 GG2plus'!$AA$5:$AA$6</c:f>
              <c:numCache>
                <c:formatCode>General</c:formatCode>
                <c:ptCount val="2"/>
                <c:pt idx="0">
                  <c:v>45</c:v>
                </c:pt>
                <c:pt idx="1">
                  <c:v>62</c:v>
                </c:pt>
              </c:numCache>
            </c:numRef>
          </c:val>
          <c:smooth val="0"/>
          <c:extLst>
            <c:ext xmlns:c16="http://schemas.microsoft.com/office/drawing/2014/chart" uri="{C3380CC4-5D6E-409C-BE32-E72D297353CC}">
              <c16:uniqueId val="{00000019-9668-4214-B50C-599325FAAB34}"/>
            </c:ext>
          </c:extLst>
        </c:ser>
        <c:ser>
          <c:idx val="26"/>
          <c:order val="26"/>
          <c:tx>
            <c:strRef>
              <c:f>'DT 3 GG2plus'!$AB$3:$AB$4</c:f>
              <c:strCache>
                <c:ptCount val="1"/>
                <c:pt idx="0">
                  <c:v>28</c:v>
                </c:pt>
              </c:strCache>
            </c:strRef>
          </c:tx>
          <c:spPr>
            <a:ln w="22225" cap="rnd" cmpd="sng" algn="ctr">
              <a:solidFill>
                <a:schemeClr val="accent3">
                  <a:lumMod val="60000"/>
                  <a:lumOff val="40000"/>
                </a:schemeClr>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cat>
            <c:strRef>
              <c:f>'DT 3 GG2plus'!$A$5:$A$6</c:f>
              <c:strCache>
                <c:ptCount val="2"/>
                <c:pt idx="0">
                  <c:v>2015</c:v>
                </c:pt>
                <c:pt idx="1">
                  <c:v>2021</c:v>
                </c:pt>
              </c:strCache>
            </c:strRef>
          </c:cat>
          <c:val>
            <c:numRef>
              <c:f>'DT 3 GG2plus'!$AB$5:$AB$6</c:f>
              <c:numCache>
                <c:formatCode>General</c:formatCode>
                <c:ptCount val="2"/>
                <c:pt idx="0">
                  <c:v>46</c:v>
                </c:pt>
                <c:pt idx="1">
                  <c:v>52</c:v>
                </c:pt>
              </c:numCache>
            </c:numRef>
          </c:val>
          <c:smooth val="0"/>
          <c:extLst>
            <c:ext xmlns:c16="http://schemas.microsoft.com/office/drawing/2014/chart" uri="{C3380CC4-5D6E-409C-BE32-E72D297353CC}">
              <c16:uniqueId val="{0000001A-9668-4214-B50C-599325FAAB34}"/>
            </c:ext>
          </c:extLst>
        </c:ser>
        <c:ser>
          <c:idx val="27"/>
          <c:order val="27"/>
          <c:tx>
            <c:strRef>
              <c:f>'DT 3 GG2plus'!$AC$3:$AC$4</c:f>
              <c:strCache>
                <c:ptCount val="1"/>
                <c:pt idx="0">
                  <c:v>29</c:v>
                </c:pt>
              </c:strCache>
            </c:strRef>
          </c:tx>
          <c:spPr>
            <a:ln w="22225" cap="rnd" cmpd="sng" algn="ctr">
              <a:solidFill>
                <a:schemeClr val="accent4">
                  <a:lumMod val="60000"/>
                  <a:lumOff val="40000"/>
                </a:schemeClr>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cat>
            <c:strRef>
              <c:f>'DT 3 GG2plus'!$A$5:$A$6</c:f>
              <c:strCache>
                <c:ptCount val="2"/>
                <c:pt idx="0">
                  <c:v>2015</c:v>
                </c:pt>
                <c:pt idx="1">
                  <c:v>2021</c:v>
                </c:pt>
              </c:strCache>
            </c:strRef>
          </c:cat>
          <c:val>
            <c:numRef>
              <c:f>'DT 3 GG2plus'!$AC$5:$AC$6</c:f>
              <c:numCache>
                <c:formatCode>General</c:formatCode>
                <c:ptCount val="2"/>
                <c:pt idx="0">
                  <c:v>32</c:v>
                </c:pt>
                <c:pt idx="1">
                  <c:v>56</c:v>
                </c:pt>
              </c:numCache>
            </c:numRef>
          </c:val>
          <c:smooth val="0"/>
          <c:extLst>
            <c:ext xmlns:c16="http://schemas.microsoft.com/office/drawing/2014/chart" uri="{C3380CC4-5D6E-409C-BE32-E72D297353CC}">
              <c16:uniqueId val="{0000001B-9668-4214-B50C-599325FAAB34}"/>
            </c:ext>
          </c:extLst>
        </c:ser>
        <c:ser>
          <c:idx val="28"/>
          <c:order val="28"/>
          <c:tx>
            <c:strRef>
              <c:f>'DT 3 GG2plus'!$AD$3:$AD$4</c:f>
              <c:strCache>
                <c:ptCount val="1"/>
                <c:pt idx="0">
                  <c:v>30</c:v>
                </c:pt>
              </c:strCache>
            </c:strRef>
          </c:tx>
          <c:spPr>
            <a:ln w="22225" cap="rnd" cmpd="sng" algn="ctr">
              <a:solidFill>
                <a:schemeClr val="accent5">
                  <a:lumMod val="60000"/>
                  <a:lumOff val="40000"/>
                </a:schemeClr>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cat>
            <c:strRef>
              <c:f>'DT 3 GG2plus'!$A$5:$A$6</c:f>
              <c:strCache>
                <c:ptCount val="2"/>
                <c:pt idx="0">
                  <c:v>2015</c:v>
                </c:pt>
                <c:pt idx="1">
                  <c:v>2021</c:v>
                </c:pt>
              </c:strCache>
            </c:strRef>
          </c:cat>
          <c:val>
            <c:numRef>
              <c:f>'DT 3 GG2plus'!$AD$5:$AD$6</c:f>
              <c:numCache>
                <c:formatCode>General</c:formatCode>
                <c:ptCount val="2"/>
                <c:pt idx="0">
                  <c:v>34</c:v>
                </c:pt>
                <c:pt idx="1">
                  <c:v>54</c:v>
                </c:pt>
              </c:numCache>
            </c:numRef>
          </c:val>
          <c:smooth val="0"/>
          <c:extLst>
            <c:ext xmlns:c16="http://schemas.microsoft.com/office/drawing/2014/chart" uri="{C3380CC4-5D6E-409C-BE32-E72D297353CC}">
              <c16:uniqueId val="{0000001C-9668-4214-B50C-599325FAAB34}"/>
            </c:ext>
          </c:extLst>
        </c:ser>
        <c:ser>
          <c:idx val="29"/>
          <c:order val="29"/>
          <c:tx>
            <c:strRef>
              <c:f>'DT 3 GG2plus'!$AE$3:$AE$4</c:f>
              <c:strCache>
                <c:ptCount val="1"/>
                <c:pt idx="0">
                  <c:v>31</c:v>
                </c:pt>
              </c:strCache>
            </c:strRef>
          </c:tx>
          <c:spPr>
            <a:ln w="22225" cap="rnd" cmpd="sng" algn="ctr">
              <a:solidFill>
                <a:schemeClr val="accent6">
                  <a:lumMod val="60000"/>
                  <a:lumOff val="40000"/>
                </a:schemeClr>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cat>
            <c:strRef>
              <c:f>'DT 3 GG2plus'!$A$5:$A$6</c:f>
              <c:strCache>
                <c:ptCount val="2"/>
                <c:pt idx="0">
                  <c:v>2015</c:v>
                </c:pt>
                <c:pt idx="1">
                  <c:v>2021</c:v>
                </c:pt>
              </c:strCache>
            </c:strRef>
          </c:cat>
          <c:val>
            <c:numRef>
              <c:f>'DT 3 GG2plus'!$AE$5:$AE$6</c:f>
              <c:numCache>
                <c:formatCode>General</c:formatCode>
                <c:ptCount val="2"/>
                <c:pt idx="0">
                  <c:v>31</c:v>
                </c:pt>
                <c:pt idx="1">
                  <c:v>60</c:v>
                </c:pt>
              </c:numCache>
            </c:numRef>
          </c:val>
          <c:smooth val="0"/>
          <c:extLst>
            <c:ext xmlns:c16="http://schemas.microsoft.com/office/drawing/2014/chart" uri="{C3380CC4-5D6E-409C-BE32-E72D297353CC}">
              <c16:uniqueId val="{0000001D-9668-4214-B50C-599325FAAB34}"/>
            </c:ext>
          </c:extLst>
        </c:ser>
        <c:ser>
          <c:idx val="30"/>
          <c:order val="30"/>
          <c:tx>
            <c:strRef>
              <c:f>'DT 3 GG2plus'!$AF$3:$AF$4</c:f>
              <c:strCache>
                <c:ptCount val="1"/>
                <c:pt idx="0">
                  <c:v>32</c:v>
                </c:pt>
              </c:strCache>
            </c:strRef>
          </c:tx>
          <c:spPr>
            <a:ln w="22225" cap="rnd" cmpd="sng" algn="ctr">
              <a:solidFill>
                <a:schemeClr val="accent1">
                  <a:lumMod val="50000"/>
                </a:schemeClr>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cat>
            <c:strRef>
              <c:f>'DT 3 GG2plus'!$A$5:$A$6</c:f>
              <c:strCache>
                <c:ptCount val="2"/>
                <c:pt idx="0">
                  <c:v>2015</c:v>
                </c:pt>
                <c:pt idx="1">
                  <c:v>2021</c:v>
                </c:pt>
              </c:strCache>
            </c:strRef>
          </c:cat>
          <c:val>
            <c:numRef>
              <c:f>'DT 3 GG2plus'!$AF$5:$AF$6</c:f>
              <c:numCache>
                <c:formatCode>General</c:formatCode>
                <c:ptCount val="2"/>
                <c:pt idx="0">
                  <c:v>29</c:v>
                </c:pt>
                <c:pt idx="1">
                  <c:v>51</c:v>
                </c:pt>
              </c:numCache>
            </c:numRef>
          </c:val>
          <c:smooth val="0"/>
          <c:extLst>
            <c:ext xmlns:c16="http://schemas.microsoft.com/office/drawing/2014/chart" uri="{C3380CC4-5D6E-409C-BE32-E72D297353CC}">
              <c16:uniqueId val="{0000001E-9668-4214-B50C-599325FAAB34}"/>
            </c:ext>
          </c:extLst>
        </c:ser>
        <c:ser>
          <c:idx val="31"/>
          <c:order val="31"/>
          <c:tx>
            <c:strRef>
              <c:f>'DT 3 GG2plus'!$AG$3:$AG$4</c:f>
              <c:strCache>
                <c:ptCount val="1"/>
                <c:pt idx="0">
                  <c:v>33</c:v>
                </c:pt>
              </c:strCache>
            </c:strRef>
          </c:tx>
          <c:spPr>
            <a:ln w="22225" cap="rnd" cmpd="sng" algn="ctr">
              <a:solidFill>
                <a:schemeClr val="accent2">
                  <a:lumMod val="50000"/>
                </a:schemeClr>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cat>
            <c:strRef>
              <c:f>'DT 3 GG2plus'!$A$5:$A$6</c:f>
              <c:strCache>
                <c:ptCount val="2"/>
                <c:pt idx="0">
                  <c:v>2015</c:v>
                </c:pt>
                <c:pt idx="1">
                  <c:v>2021</c:v>
                </c:pt>
              </c:strCache>
            </c:strRef>
          </c:cat>
          <c:val>
            <c:numRef>
              <c:f>'DT 3 GG2plus'!$AG$5:$AG$6</c:f>
              <c:numCache>
                <c:formatCode>General</c:formatCode>
                <c:ptCount val="2"/>
                <c:pt idx="0">
                  <c:v>35</c:v>
                </c:pt>
                <c:pt idx="1">
                  <c:v>55</c:v>
                </c:pt>
              </c:numCache>
            </c:numRef>
          </c:val>
          <c:smooth val="0"/>
          <c:extLst>
            <c:ext xmlns:c16="http://schemas.microsoft.com/office/drawing/2014/chart" uri="{C3380CC4-5D6E-409C-BE32-E72D297353CC}">
              <c16:uniqueId val="{0000001F-9668-4214-B50C-599325FAAB34}"/>
            </c:ext>
          </c:extLst>
        </c:ser>
        <c:ser>
          <c:idx val="32"/>
          <c:order val="32"/>
          <c:tx>
            <c:strRef>
              <c:f>'DT 3 GG2plus'!$AH$3:$AH$4</c:f>
              <c:strCache>
                <c:ptCount val="1"/>
                <c:pt idx="0">
                  <c:v>34</c:v>
                </c:pt>
              </c:strCache>
            </c:strRef>
          </c:tx>
          <c:spPr>
            <a:ln w="22225" cap="rnd" cmpd="sng" algn="ctr">
              <a:solidFill>
                <a:schemeClr val="accent3">
                  <a:lumMod val="50000"/>
                </a:schemeClr>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cat>
            <c:strRef>
              <c:f>'DT 3 GG2plus'!$A$5:$A$6</c:f>
              <c:strCache>
                <c:ptCount val="2"/>
                <c:pt idx="0">
                  <c:v>2015</c:v>
                </c:pt>
                <c:pt idx="1">
                  <c:v>2021</c:v>
                </c:pt>
              </c:strCache>
            </c:strRef>
          </c:cat>
          <c:val>
            <c:numRef>
              <c:f>'DT 3 GG2plus'!$AH$5:$AH$6</c:f>
              <c:numCache>
                <c:formatCode>General</c:formatCode>
                <c:ptCount val="2"/>
                <c:pt idx="0">
                  <c:v>32</c:v>
                </c:pt>
                <c:pt idx="1">
                  <c:v>56</c:v>
                </c:pt>
              </c:numCache>
            </c:numRef>
          </c:val>
          <c:smooth val="0"/>
          <c:extLst>
            <c:ext xmlns:c16="http://schemas.microsoft.com/office/drawing/2014/chart" uri="{C3380CC4-5D6E-409C-BE32-E72D297353CC}">
              <c16:uniqueId val="{00000020-9668-4214-B50C-599325FAAB34}"/>
            </c:ext>
          </c:extLst>
        </c:ser>
        <c:ser>
          <c:idx val="33"/>
          <c:order val="33"/>
          <c:tx>
            <c:strRef>
              <c:f>'DT 3 GG2plus'!$AI$3:$AI$4</c:f>
              <c:strCache>
                <c:ptCount val="1"/>
                <c:pt idx="0">
                  <c:v>35</c:v>
                </c:pt>
              </c:strCache>
            </c:strRef>
          </c:tx>
          <c:spPr>
            <a:ln w="22225" cap="rnd" cmpd="sng" algn="ctr">
              <a:solidFill>
                <a:schemeClr val="accent4">
                  <a:lumMod val="50000"/>
                </a:schemeClr>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cat>
            <c:strRef>
              <c:f>'DT 3 GG2plus'!$A$5:$A$6</c:f>
              <c:strCache>
                <c:ptCount val="2"/>
                <c:pt idx="0">
                  <c:v>2015</c:v>
                </c:pt>
                <c:pt idx="1">
                  <c:v>2021</c:v>
                </c:pt>
              </c:strCache>
            </c:strRef>
          </c:cat>
          <c:val>
            <c:numRef>
              <c:f>'DT 3 GG2plus'!$AI$5:$AI$6</c:f>
              <c:numCache>
                <c:formatCode>General</c:formatCode>
                <c:ptCount val="2"/>
                <c:pt idx="0">
                  <c:v>31</c:v>
                </c:pt>
                <c:pt idx="1">
                  <c:v>50</c:v>
                </c:pt>
              </c:numCache>
            </c:numRef>
          </c:val>
          <c:smooth val="0"/>
          <c:extLst>
            <c:ext xmlns:c16="http://schemas.microsoft.com/office/drawing/2014/chart" uri="{C3380CC4-5D6E-409C-BE32-E72D297353CC}">
              <c16:uniqueId val="{00000021-9668-4214-B50C-599325FAAB34}"/>
            </c:ext>
          </c:extLst>
        </c:ser>
        <c:ser>
          <c:idx val="34"/>
          <c:order val="34"/>
          <c:tx>
            <c:strRef>
              <c:f>'DT 3 GG2plus'!$AJ$3:$AJ$4</c:f>
              <c:strCache>
                <c:ptCount val="1"/>
                <c:pt idx="0">
                  <c:v>36</c:v>
                </c:pt>
              </c:strCache>
            </c:strRef>
          </c:tx>
          <c:spPr>
            <a:ln w="22225" cap="rnd" cmpd="sng" algn="ctr">
              <a:solidFill>
                <a:schemeClr val="accent5">
                  <a:lumMod val="50000"/>
                </a:schemeClr>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cat>
            <c:strRef>
              <c:f>'DT 3 GG2plus'!$A$5:$A$6</c:f>
              <c:strCache>
                <c:ptCount val="2"/>
                <c:pt idx="0">
                  <c:v>2015</c:v>
                </c:pt>
                <c:pt idx="1">
                  <c:v>2021</c:v>
                </c:pt>
              </c:strCache>
            </c:strRef>
          </c:cat>
          <c:val>
            <c:numRef>
              <c:f>'DT 3 GG2plus'!$AJ$5:$AJ$6</c:f>
              <c:numCache>
                <c:formatCode>General</c:formatCode>
                <c:ptCount val="2"/>
                <c:pt idx="0">
                  <c:v>31</c:v>
                </c:pt>
                <c:pt idx="1">
                  <c:v>58</c:v>
                </c:pt>
              </c:numCache>
            </c:numRef>
          </c:val>
          <c:smooth val="0"/>
          <c:extLst>
            <c:ext xmlns:c16="http://schemas.microsoft.com/office/drawing/2014/chart" uri="{C3380CC4-5D6E-409C-BE32-E72D297353CC}">
              <c16:uniqueId val="{00000022-9668-4214-B50C-599325FAAB34}"/>
            </c:ext>
          </c:extLst>
        </c:ser>
        <c:ser>
          <c:idx val="35"/>
          <c:order val="35"/>
          <c:tx>
            <c:strRef>
              <c:f>'DT 3 GG2plus'!$AK$3:$AK$4</c:f>
              <c:strCache>
                <c:ptCount val="1"/>
                <c:pt idx="0">
                  <c:v>37</c:v>
                </c:pt>
              </c:strCache>
            </c:strRef>
          </c:tx>
          <c:spPr>
            <a:ln w="22225" cap="rnd" cmpd="sng" algn="ctr">
              <a:solidFill>
                <a:schemeClr val="accent6">
                  <a:lumMod val="50000"/>
                </a:schemeClr>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cat>
            <c:strRef>
              <c:f>'DT 3 GG2plus'!$A$5:$A$6</c:f>
              <c:strCache>
                <c:ptCount val="2"/>
                <c:pt idx="0">
                  <c:v>2015</c:v>
                </c:pt>
                <c:pt idx="1">
                  <c:v>2021</c:v>
                </c:pt>
              </c:strCache>
            </c:strRef>
          </c:cat>
          <c:val>
            <c:numRef>
              <c:f>'DT 3 GG2plus'!$AK$5:$AK$6</c:f>
              <c:numCache>
                <c:formatCode>General</c:formatCode>
                <c:ptCount val="2"/>
                <c:pt idx="0">
                  <c:v>27</c:v>
                </c:pt>
                <c:pt idx="1">
                  <c:v>61</c:v>
                </c:pt>
              </c:numCache>
            </c:numRef>
          </c:val>
          <c:smooth val="0"/>
          <c:extLst>
            <c:ext xmlns:c16="http://schemas.microsoft.com/office/drawing/2014/chart" uri="{C3380CC4-5D6E-409C-BE32-E72D297353CC}">
              <c16:uniqueId val="{00000023-9668-4214-B50C-599325FAAB34}"/>
            </c:ext>
          </c:extLst>
        </c:ser>
        <c:ser>
          <c:idx val="36"/>
          <c:order val="36"/>
          <c:tx>
            <c:strRef>
              <c:f>'DT 3 GG2plus'!$AL$3:$AL$4</c:f>
              <c:strCache>
                <c:ptCount val="1"/>
                <c:pt idx="0">
                  <c:v>38</c:v>
                </c:pt>
              </c:strCache>
            </c:strRef>
          </c:tx>
          <c:spPr>
            <a:ln w="22225" cap="rnd" cmpd="sng" algn="ctr">
              <a:solidFill>
                <a:schemeClr val="accent1">
                  <a:lumMod val="70000"/>
                  <a:lumOff val="30000"/>
                </a:schemeClr>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cat>
            <c:strRef>
              <c:f>'DT 3 GG2plus'!$A$5:$A$6</c:f>
              <c:strCache>
                <c:ptCount val="2"/>
                <c:pt idx="0">
                  <c:v>2015</c:v>
                </c:pt>
                <c:pt idx="1">
                  <c:v>2021</c:v>
                </c:pt>
              </c:strCache>
            </c:strRef>
          </c:cat>
          <c:val>
            <c:numRef>
              <c:f>'DT 3 GG2plus'!$AL$5:$AL$6</c:f>
              <c:numCache>
                <c:formatCode>General</c:formatCode>
                <c:ptCount val="2"/>
                <c:pt idx="0">
                  <c:v>38</c:v>
                </c:pt>
                <c:pt idx="1">
                  <c:v>60</c:v>
                </c:pt>
              </c:numCache>
            </c:numRef>
          </c:val>
          <c:smooth val="0"/>
          <c:extLst>
            <c:ext xmlns:c16="http://schemas.microsoft.com/office/drawing/2014/chart" uri="{C3380CC4-5D6E-409C-BE32-E72D297353CC}">
              <c16:uniqueId val="{00000024-9668-4214-B50C-599325FAAB34}"/>
            </c:ext>
          </c:extLst>
        </c:ser>
        <c:ser>
          <c:idx val="37"/>
          <c:order val="37"/>
          <c:tx>
            <c:strRef>
              <c:f>'DT 3 GG2plus'!$AM$3:$AM$4</c:f>
              <c:strCache>
                <c:ptCount val="1"/>
                <c:pt idx="0">
                  <c:v>39</c:v>
                </c:pt>
              </c:strCache>
            </c:strRef>
          </c:tx>
          <c:spPr>
            <a:ln w="22225" cap="rnd" cmpd="sng" algn="ctr">
              <a:solidFill>
                <a:schemeClr val="accent2">
                  <a:lumMod val="70000"/>
                  <a:lumOff val="30000"/>
                </a:schemeClr>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cat>
            <c:strRef>
              <c:f>'DT 3 GG2plus'!$A$5:$A$6</c:f>
              <c:strCache>
                <c:ptCount val="2"/>
                <c:pt idx="0">
                  <c:v>2015</c:v>
                </c:pt>
                <c:pt idx="1">
                  <c:v>2021</c:v>
                </c:pt>
              </c:strCache>
            </c:strRef>
          </c:cat>
          <c:val>
            <c:numRef>
              <c:f>'DT 3 GG2plus'!$AM$5:$AM$6</c:f>
              <c:numCache>
                <c:formatCode>General</c:formatCode>
                <c:ptCount val="2"/>
                <c:pt idx="0">
                  <c:v>40</c:v>
                </c:pt>
                <c:pt idx="1">
                  <c:v>64</c:v>
                </c:pt>
              </c:numCache>
            </c:numRef>
          </c:val>
          <c:smooth val="0"/>
          <c:extLst>
            <c:ext xmlns:c16="http://schemas.microsoft.com/office/drawing/2014/chart" uri="{C3380CC4-5D6E-409C-BE32-E72D297353CC}">
              <c16:uniqueId val="{00000025-9668-4214-B50C-599325FAAB34}"/>
            </c:ext>
          </c:extLst>
        </c:ser>
        <c:ser>
          <c:idx val="38"/>
          <c:order val="38"/>
          <c:tx>
            <c:strRef>
              <c:f>'DT 3 GG2plus'!$AN$3:$AN$4</c:f>
              <c:strCache>
                <c:ptCount val="1"/>
                <c:pt idx="0">
                  <c:v>40</c:v>
                </c:pt>
              </c:strCache>
            </c:strRef>
          </c:tx>
          <c:spPr>
            <a:ln w="22225" cap="rnd" cmpd="sng" algn="ctr">
              <a:solidFill>
                <a:schemeClr val="accent3">
                  <a:lumMod val="70000"/>
                  <a:lumOff val="30000"/>
                </a:schemeClr>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cat>
            <c:strRef>
              <c:f>'DT 3 GG2plus'!$A$5:$A$6</c:f>
              <c:strCache>
                <c:ptCount val="2"/>
                <c:pt idx="0">
                  <c:v>2015</c:v>
                </c:pt>
                <c:pt idx="1">
                  <c:v>2021</c:v>
                </c:pt>
              </c:strCache>
            </c:strRef>
          </c:cat>
          <c:val>
            <c:numRef>
              <c:f>'DT 3 GG2plus'!$AN$5:$AN$6</c:f>
              <c:numCache>
                <c:formatCode>General</c:formatCode>
                <c:ptCount val="2"/>
                <c:pt idx="0">
                  <c:v>29</c:v>
                </c:pt>
                <c:pt idx="1">
                  <c:v>61</c:v>
                </c:pt>
              </c:numCache>
            </c:numRef>
          </c:val>
          <c:smooth val="0"/>
          <c:extLst>
            <c:ext xmlns:c16="http://schemas.microsoft.com/office/drawing/2014/chart" uri="{C3380CC4-5D6E-409C-BE32-E72D297353CC}">
              <c16:uniqueId val="{00000026-9668-4214-B50C-599325FAAB34}"/>
            </c:ext>
          </c:extLst>
        </c:ser>
        <c:ser>
          <c:idx val="39"/>
          <c:order val="39"/>
          <c:tx>
            <c:strRef>
              <c:f>'DT 3 GG2plus'!$AO$3:$AO$4</c:f>
              <c:strCache>
                <c:ptCount val="1"/>
                <c:pt idx="0">
                  <c:v>41</c:v>
                </c:pt>
              </c:strCache>
            </c:strRef>
          </c:tx>
          <c:spPr>
            <a:ln w="22225" cap="rnd" cmpd="sng" algn="ctr">
              <a:solidFill>
                <a:schemeClr val="accent4">
                  <a:lumMod val="70000"/>
                  <a:lumOff val="30000"/>
                </a:schemeClr>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cat>
            <c:strRef>
              <c:f>'DT 3 GG2plus'!$A$5:$A$6</c:f>
              <c:strCache>
                <c:ptCount val="2"/>
                <c:pt idx="0">
                  <c:v>2015</c:v>
                </c:pt>
                <c:pt idx="1">
                  <c:v>2021</c:v>
                </c:pt>
              </c:strCache>
            </c:strRef>
          </c:cat>
          <c:val>
            <c:numRef>
              <c:f>'DT 3 GG2plus'!$AO$5:$AO$6</c:f>
              <c:numCache>
                <c:formatCode>General</c:formatCode>
                <c:ptCount val="2"/>
                <c:pt idx="0">
                  <c:v>40</c:v>
                </c:pt>
                <c:pt idx="1">
                  <c:v>50</c:v>
                </c:pt>
              </c:numCache>
            </c:numRef>
          </c:val>
          <c:smooth val="0"/>
          <c:extLst>
            <c:ext xmlns:c16="http://schemas.microsoft.com/office/drawing/2014/chart" uri="{C3380CC4-5D6E-409C-BE32-E72D297353CC}">
              <c16:uniqueId val="{00000027-9668-4214-B50C-599325FAAB34}"/>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218197151"/>
        <c:axId val="218198815"/>
      </c:lineChart>
      <c:catAx>
        <c:axId val="218197151"/>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JAar</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chemeClr val="dk1">
                    <a:lumMod val="65000"/>
                    <a:lumOff val="35000"/>
                  </a:schemeClr>
                </a:solidFill>
                <a:latin typeface="+mn-lt"/>
                <a:ea typeface="+mn-ea"/>
                <a:cs typeface="+mn-cs"/>
              </a:defRPr>
            </a:pPr>
            <a:endParaRPr lang="nl-NL"/>
          </a:p>
        </c:txPr>
        <c:crossAx val="218198815"/>
        <c:crosses val="autoZero"/>
        <c:auto val="1"/>
        <c:lblAlgn val="ctr"/>
        <c:lblOffset val="100"/>
        <c:noMultiLvlLbl val="0"/>
      </c:catAx>
      <c:valAx>
        <c:axId val="218198815"/>
        <c:scaling>
          <c:orientation val="minMax"/>
        </c:scaling>
        <c:delete val="0"/>
        <c:axPos val="l"/>
        <c:majorGridlines>
          <c:spPr>
            <a:ln>
              <a:solidFill>
                <a:schemeClr val="dk1">
                  <a:lumMod val="15000"/>
                  <a:lumOff val="85000"/>
                </a:schemeClr>
              </a:solidFill>
            </a:ln>
            <a:effectLst/>
          </c:spPr>
        </c:majorGridlines>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 GG</a:t>
                </a:r>
                <a:r>
                  <a:rPr lang="nl-NL">
                    <a:latin typeface="Arial" panose="020B0604020202020204" pitchFamily="34" charset="0"/>
                    <a:cs typeface="Arial" panose="020B0604020202020204" pitchFamily="34" charset="0"/>
                  </a:rPr>
                  <a:t>≥2 detectie</a:t>
                </a:r>
                <a:endParaRPr lang="nl-NL"/>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nl-NL"/>
          </a:p>
        </c:txPr>
        <c:crossAx val="218197151"/>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[Dashboard_SKMS_Z69118327_final_met gebruiksinstructie op tab 2.xlsx]DT 4 MRI!Draaitabel1</c:name>
    <c:fmtId val="2"/>
  </c:pivotSource>
  <c:chart>
    <c:title>
      <c:tx>
        <c:rich>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r>
              <a:rPr lang="nl-NL" b="1"/>
              <a:t>%</a:t>
            </a:r>
            <a:r>
              <a:rPr lang="nl-NL" b="1" baseline="0"/>
              <a:t>  MRI-terminologie in bioptaanvraag of verslag (geschatte MRI implementatie)</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dk1">
                  <a:lumMod val="50000"/>
                  <a:lumOff val="50000"/>
                </a:schemeClr>
              </a:solidFill>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2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4"/>
      </c:pivotFmt>
      <c:pivotFmt>
        <c:idx val="165"/>
      </c:pivotFmt>
      <c:pivotFmt>
        <c:idx val="166"/>
      </c:pivotFmt>
      <c:pivotFmt>
        <c:idx val="167"/>
      </c:pivotFmt>
      <c:pivotFmt>
        <c:idx val="168"/>
      </c:pivotFmt>
      <c:pivotFmt>
        <c:idx val="169"/>
      </c:pivotFmt>
      <c:pivotFmt>
        <c:idx val="170"/>
      </c:pivotFmt>
      <c:pivotFmt>
        <c:idx val="171"/>
      </c:pivotFmt>
      <c:pivotFmt>
        <c:idx val="172"/>
      </c:pivotFmt>
      <c:pivotFmt>
        <c:idx val="173"/>
      </c:pivotFmt>
      <c:pivotFmt>
        <c:idx val="174"/>
      </c:pivotFmt>
      <c:pivotFmt>
        <c:idx val="175"/>
      </c:pivotFmt>
      <c:pivotFmt>
        <c:idx val="176"/>
      </c:pivotFmt>
      <c:pivotFmt>
        <c:idx val="177"/>
      </c:pivotFmt>
      <c:pivotFmt>
        <c:idx val="178"/>
      </c:pivotFmt>
      <c:pivotFmt>
        <c:idx val="179"/>
      </c:pivotFmt>
      <c:pivotFmt>
        <c:idx val="180"/>
      </c:pivotFmt>
      <c:pivotFmt>
        <c:idx val="181"/>
      </c:pivotFmt>
      <c:pivotFmt>
        <c:idx val="182"/>
      </c:pivotFmt>
      <c:pivotFmt>
        <c:idx val="183"/>
      </c:pivotFmt>
      <c:pivotFmt>
        <c:idx val="184"/>
      </c:pivotFmt>
      <c:pivotFmt>
        <c:idx val="185"/>
      </c:pivotFmt>
      <c:pivotFmt>
        <c:idx val="186"/>
      </c:pivotFmt>
      <c:pivotFmt>
        <c:idx val="187"/>
      </c:pivotFmt>
      <c:pivotFmt>
        <c:idx val="188"/>
      </c:pivotFmt>
      <c:pivotFmt>
        <c:idx val="189"/>
      </c:pivotFmt>
      <c:pivotFmt>
        <c:idx val="190"/>
      </c:pivotFmt>
      <c:pivotFmt>
        <c:idx val="191"/>
      </c:pivotFmt>
      <c:pivotFmt>
        <c:idx val="192"/>
      </c:pivotFmt>
      <c:pivotFmt>
        <c:idx val="193"/>
      </c:pivotFmt>
      <c:pivotFmt>
        <c:idx val="194"/>
      </c:pivotFmt>
      <c:pivotFmt>
        <c:idx val="195"/>
      </c:pivotFmt>
      <c:pivotFmt>
        <c:idx val="196"/>
      </c:pivotFmt>
      <c:pivotFmt>
        <c:idx val="197"/>
      </c:pivotFmt>
      <c:pivotFmt>
        <c:idx val="198"/>
      </c:pivotFmt>
      <c:pivotFmt>
        <c:idx val="199"/>
      </c:pivotFmt>
      <c:pivotFmt>
        <c:idx val="200"/>
      </c:pivotFmt>
      <c:pivotFmt>
        <c:idx val="201"/>
      </c:pivotFmt>
      <c:pivotFmt>
        <c:idx val="202"/>
      </c:pivotFmt>
      <c:pivotFmt>
        <c:idx val="203"/>
      </c:pivotFmt>
      <c:pivotFmt>
        <c:idx val="204"/>
      </c:pivotFmt>
      <c:pivotFmt>
        <c:idx val="205"/>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206"/>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207"/>
        <c:spPr>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208"/>
        <c:spPr>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209"/>
        <c:spPr>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
        <c:idx val="210"/>
        <c:spPr>
          <a:ln w="22225" cap="rnd" cmpd="sng" algn="ctr">
            <a:solidFill>
              <a:schemeClr val="accent1"/>
            </a:solidFill>
            <a:round/>
          </a:ln>
          <a:effectLst/>
        </c:spPr>
        <c:marker>
          <c:symbol val="circle"/>
          <c:size val="4"/>
          <c:spPr>
            <a:solidFill>
              <a:schemeClr val="accent6"/>
            </a:solidFill>
            <a:ln w="9525" cap="flat" cmpd="sng" algn="ctr">
              <a:solidFill>
                <a:schemeClr val="accent6"/>
              </a:solidFill>
              <a:round/>
            </a:ln>
            <a:effectLst/>
          </c:spPr>
        </c:marker>
      </c:pivotFmt>
      <c:pivotFmt>
        <c:idx val="211"/>
        <c:spPr>
          <a:ln w="22225" cap="rnd" cmpd="sng" algn="ctr">
            <a:solidFill>
              <a:schemeClr val="accent1"/>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pivotFmt>
      <c:pivotFmt>
        <c:idx val="212"/>
        <c:spPr>
          <a:ln w="22225" cap="rnd" cmpd="sng" algn="ctr">
            <a:solidFill>
              <a:schemeClr val="accent1"/>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pivotFmt>
      <c:pivotFmt>
        <c:idx val="213"/>
        <c:spPr>
          <a:ln w="22225" cap="rnd" cmpd="sng" algn="ctr">
            <a:solidFill>
              <a:schemeClr val="accent1"/>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pivotFmt>
      <c:pivotFmt>
        <c:idx val="214"/>
        <c:spPr>
          <a:ln w="22225" cap="rnd" cmpd="sng" algn="ctr">
            <a:solidFill>
              <a:schemeClr val="accent1"/>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pivotFmt>
      <c:pivotFmt>
        <c:idx val="215"/>
        <c:spPr>
          <a:ln w="22225" cap="rnd" cmpd="sng" algn="ctr">
            <a:solidFill>
              <a:schemeClr val="accent1"/>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pivotFmt>
      <c:pivotFmt>
        <c:idx val="216"/>
        <c:spPr>
          <a:ln w="22225" cap="rnd" cmpd="sng" algn="ctr">
            <a:solidFill>
              <a:schemeClr val="accent1"/>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pivotFmt>
      <c:pivotFmt>
        <c:idx val="217"/>
        <c:spPr>
          <a:ln w="22225" cap="rnd" cmpd="sng" algn="ctr">
            <a:solidFill>
              <a:schemeClr val="accent1"/>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pivotFmt>
      <c:pivotFmt>
        <c:idx val="218"/>
        <c:spPr>
          <a:ln w="22225" cap="rnd" cmpd="sng" algn="ctr">
            <a:solidFill>
              <a:schemeClr val="accent1"/>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pivotFmt>
      <c:pivotFmt>
        <c:idx val="219"/>
        <c:spPr>
          <a:ln w="22225" cap="rnd" cmpd="sng" algn="ctr">
            <a:solidFill>
              <a:schemeClr val="accent1"/>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pivotFmt>
      <c:pivotFmt>
        <c:idx val="220"/>
        <c:spPr>
          <a:ln w="22225" cap="rnd" cmpd="sng" algn="ctr">
            <a:solidFill>
              <a:schemeClr val="accent1"/>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pivotFmt>
      <c:pivotFmt>
        <c:idx val="221"/>
        <c:spPr>
          <a:ln w="22225" cap="rnd" cmpd="sng" algn="ctr">
            <a:solidFill>
              <a:schemeClr val="accent1"/>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pivotFmt>
      <c:pivotFmt>
        <c:idx val="222"/>
        <c:spPr>
          <a:ln w="22225" cap="rnd" cmpd="sng" algn="ctr">
            <a:solidFill>
              <a:schemeClr val="accent1"/>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pivotFmt>
      <c:pivotFmt>
        <c:idx val="223"/>
        <c:spPr>
          <a:ln w="22225" cap="rnd" cmpd="sng" algn="ctr">
            <a:solidFill>
              <a:schemeClr val="accent1"/>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pivotFmt>
      <c:pivotFmt>
        <c:idx val="224"/>
        <c:spPr>
          <a:ln w="22225" cap="rnd" cmpd="sng" algn="ctr">
            <a:solidFill>
              <a:schemeClr val="accent1"/>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pivotFmt>
      <c:pivotFmt>
        <c:idx val="225"/>
        <c:spPr>
          <a:ln w="22225" cap="rnd" cmpd="sng" algn="ctr">
            <a:solidFill>
              <a:schemeClr val="accent1"/>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pivotFmt>
      <c:pivotFmt>
        <c:idx val="226"/>
        <c:spPr>
          <a:ln w="22225" cap="rnd" cmpd="sng" algn="ctr">
            <a:solidFill>
              <a:schemeClr val="accent1"/>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pivotFmt>
      <c:pivotFmt>
        <c:idx val="227"/>
        <c:spPr>
          <a:ln w="22225" cap="rnd" cmpd="sng" algn="ctr">
            <a:solidFill>
              <a:schemeClr val="accent1"/>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pivotFmt>
      <c:pivotFmt>
        <c:idx val="228"/>
        <c:spPr>
          <a:ln w="22225" cap="rnd" cmpd="sng" algn="ctr">
            <a:solidFill>
              <a:schemeClr val="accent1"/>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pivotFmt>
      <c:pivotFmt>
        <c:idx val="229"/>
        <c:spPr>
          <a:ln w="22225" cap="rnd" cmpd="sng" algn="ctr">
            <a:solidFill>
              <a:schemeClr val="accent1"/>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pivotFmt>
      <c:pivotFmt>
        <c:idx val="230"/>
        <c:spPr>
          <a:ln w="22225" cap="rnd" cmpd="sng" algn="ctr">
            <a:solidFill>
              <a:schemeClr val="accent1"/>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pivotFmt>
      <c:pivotFmt>
        <c:idx val="231"/>
        <c:spPr>
          <a:ln w="22225" cap="rnd" cmpd="sng" algn="ctr">
            <a:solidFill>
              <a:schemeClr val="accent1"/>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pivotFmt>
      <c:pivotFmt>
        <c:idx val="232"/>
        <c:spPr>
          <a:ln w="22225" cap="rnd" cmpd="sng" algn="ctr">
            <a:solidFill>
              <a:schemeClr val="accent1"/>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pivotFmt>
      <c:pivotFmt>
        <c:idx val="233"/>
        <c:spPr>
          <a:ln w="22225" cap="rnd" cmpd="sng" algn="ctr">
            <a:solidFill>
              <a:schemeClr val="accent1"/>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pivotFmt>
      <c:pivotFmt>
        <c:idx val="234"/>
        <c:spPr>
          <a:ln w="22225" cap="rnd" cmpd="sng" algn="ctr">
            <a:solidFill>
              <a:schemeClr val="accent1"/>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pivotFmt>
      <c:pivotFmt>
        <c:idx val="235"/>
        <c:spPr>
          <a:ln w="22225" cap="rnd" cmpd="sng" algn="ctr">
            <a:solidFill>
              <a:schemeClr val="accent1"/>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pivotFmt>
      <c:pivotFmt>
        <c:idx val="236"/>
        <c:spPr>
          <a:ln w="22225" cap="rnd" cmpd="sng" algn="ctr">
            <a:solidFill>
              <a:schemeClr val="accent1"/>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pivotFmt>
      <c:pivotFmt>
        <c:idx val="237"/>
        <c:spPr>
          <a:ln w="22225" cap="rnd" cmpd="sng" algn="ctr">
            <a:solidFill>
              <a:schemeClr val="accent1"/>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pivotFmt>
      <c:pivotFmt>
        <c:idx val="238"/>
        <c:spPr>
          <a:ln w="22225" cap="rnd" cmpd="sng" algn="ctr">
            <a:solidFill>
              <a:schemeClr val="accent1"/>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pivotFmt>
      <c:pivotFmt>
        <c:idx val="239"/>
        <c:spPr>
          <a:ln w="22225" cap="rnd" cmpd="sng" algn="ctr">
            <a:solidFill>
              <a:schemeClr val="accent1"/>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pivotFmt>
      <c:pivotFmt>
        <c:idx val="240"/>
        <c:spPr>
          <a:ln w="22225" cap="rnd" cmpd="sng" algn="ctr">
            <a:solidFill>
              <a:schemeClr val="accent1"/>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pivotFmt>
      <c:pivotFmt>
        <c:idx val="241"/>
        <c:spPr>
          <a:ln w="22225" cap="rnd" cmpd="sng" algn="ctr">
            <a:solidFill>
              <a:schemeClr val="accent1"/>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pivotFmt>
      <c:pivotFmt>
        <c:idx val="242"/>
        <c:spPr>
          <a:ln w="22225" cap="rnd" cmpd="sng" algn="ctr">
            <a:solidFill>
              <a:schemeClr val="accent1"/>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pivotFmt>
      <c:pivotFmt>
        <c:idx val="243"/>
        <c:spPr>
          <a:ln w="22225" cap="rnd" cmpd="sng" algn="ctr">
            <a:solidFill>
              <a:schemeClr val="accent1"/>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pivotFmt>
      <c:pivotFmt>
        <c:idx val="244"/>
        <c:spPr>
          <a:ln w="22225" cap="rnd" cmpd="sng" algn="ctr">
            <a:solidFill>
              <a:schemeClr val="accent1"/>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pivotFmt>
      <c:pivotFmt>
        <c:idx val="245"/>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s>
    <c:plotArea>
      <c:layout/>
      <c:lineChart>
        <c:grouping val="standard"/>
        <c:varyColors val="0"/>
        <c:ser>
          <c:idx val="0"/>
          <c:order val="0"/>
          <c:tx>
            <c:strRef>
              <c:f>'DT 4 MRI'!$B$3:$B$4</c:f>
              <c:strCache>
                <c:ptCount val="1"/>
                <c:pt idx="0">
                  <c:v>1</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'DT 4 MRI'!$A$5:$A$6</c:f>
              <c:strCache>
                <c:ptCount val="2"/>
                <c:pt idx="0">
                  <c:v>2015</c:v>
                </c:pt>
                <c:pt idx="1">
                  <c:v>2021</c:v>
                </c:pt>
              </c:strCache>
            </c:strRef>
          </c:cat>
          <c:val>
            <c:numRef>
              <c:f>'DT 4 MRI'!$B$5:$B$6</c:f>
              <c:numCache>
                <c:formatCode>General</c:formatCode>
                <c:ptCount val="2"/>
                <c:pt idx="0">
                  <c:v>1.2</c:v>
                </c:pt>
                <c:pt idx="1">
                  <c:v>20</c:v>
                </c:pt>
              </c:numCache>
            </c:numRef>
          </c:val>
          <c:smooth val="0"/>
          <c:extLst>
            <c:ext xmlns:c16="http://schemas.microsoft.com/office/drawing/2014/chart" uri="{C3380CC4-5D6E-409C-BE32-E72D297353CC}">
              <c16:uniqueId val="{00000000-C4D5-436D-BD56-25BB5B218C85}"/>
            </c:ext>
          </c:extLst>
        </c:ser>
        <c:ser>
          <c:idx val="1"/>
          <c:order val="1"/>
          <c:tx>
            <c:strRef>
              <c:f>'DT 4 MRI'!$C$3:$C$4</c:f>
              <c:strCache>
                <c:ptCount val="1"/>
                <c:pt idx="0">
                  <c:v>2</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'DT 4 MRI'!$A$5:$A$6</c:f>
              <c:strCache>
                <c:ptCount val="2"/>
                <c:pt idx="0">
                  <c:v>2015</c:v>
                </c:pt>
                <c:pt idx="1">
                  <c:v>2021</c:v>
                </c:pt>
              </c:strCache>
            </c:strRef>
          </c:cat>
          <c:val>
            <c:numRef>
              <c:f>'DT 4 MRI'!$C$5:$C$6</c:f>
              <c:numCache>
                <c:formatCode>General</c:formatCode>
                <c:ptCount val="2"/>
                <c:pt idx="0">
                  <c:v>0</c:v>
                </c:pt>
                <c:pt idx="1">
                  <c:v>29</c:v>
                </c:pt>
              </c:numCache>
            </c:numRef>
          </c:val>
          <c:smooth val="0"/>
          <c:extLst>
            <c:ext xmlns:c16="http://schemas.microsoft.com/office/drawing/2014/chart" uri="{C3380CC4-5D6E-409C-BE32-E72D297353CC}">
              <c16:uniqueId val="{00000001-8A2E-4DA5-892C-9CC3D0D90541}"/>
            </c:ext>
          </c:extLst>
        </c:ser>
        <c:ser>
          <c:idx val="2"/>
          <c:order val="2"/>
          <c:tx>
            <c:strRef>
              <c:f>'DT 4 MRI'!$D$3:$D$4</c:f>
              <c:strCache>
                <c:ptCount val="1"/>
                <c:pt idx="0">
                  <c:v>3</c:v>
                </c:pt>
              </c:strCache>
            </c:strRef>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strRef>
              <c:f>'DT 4 MRI'!$A$5:$A$6</c:f>
              <c:strCache>
                <c:ptCount val="2"/>
                <c:pt idx="0">
                  <c:v>2015</c:v>
                </c:pt>
                <c:pt idx="1">
                  <c:v>2021</c:v>
                </c:pt>
              </c:strCache>
            </c:strRef>
          </c:cat>
          <c:val>
            <c:numRef>
              <c:f>'DT 4 MRI'!$D$5:$D$6</c:f>
              <c:numCache>
                <c:formatCode>General</c:formatCode>
                <c:ptCount val="2"/>
                <c:pt idx="0">
                  <c:v>4.8</c:v>
                </c:pt>
                <c:pt idx="1">
                  <c:v>88</c:v>
                </c:pt>
              </c:numCache>
            </c:numRef>
          </c:val>
          <c:smooth val="0"/>
          <c:extLst>
            <c:ext xmlns:c16="http://schemas.microsoft.com/office/drawing/2014/chart" uri="{C3380CC4-5D6E-409C-BE32-E72D297353CC}">
              <c16:uniqueId val="{00000002-8A2E-4DA5-892C-9CC3D0D90541}"/>
            </c:ext>
          </c:extLst>
        </c:ser>
        <c:ser>
          <c:idx val="3"/>
          <c:order val="3"/>
          <c:tx>
            <c:strRef>
              <c:f>'DT 4 MRI'!$E$3:$E$4</c:f>
              <c:strCache>
                <c:ptCount val="1"/>
                <c:pt idx="0">
                  <c:v>4</c:v>
                </c:pt>
              </c:strCache>
            </c:strRef>
          </c:tx>
          <c:spPr>
            <a:ln w="22225" cap="rnd" cmpd="sng" algn="ctr">
              <a:solidFill>
                <a:schemeClr val="accent4"/>
              </a:solidFill>
              <a:round/>
            </a:ln>
            <a:effectLst/>
          </c:spPr>
          <c:marker>
            <c:symbol val="circle"/>
            <c:size val="4"/>
            <c:spPr>
              <a:solidFill>
                <a:schemeClr val="accent4"/>
              </a:solidFill>
              <a:ln w="9525" cap="flat" cmpd="sng" algn="ctr">
                <a:solidFill>
                  <a:schemeClr val="accent4"/>
                </a:solidFill>
                <a:round/>
              </a:ln>
              <a:effectLst/>
            </c:spPr>
          </c:marker>
          <c:cat>
            <c:strRef>
              <c:f>'DT 4 MRI'!$A$5:$A$6</c:f>
              <c:strCache>
                <c:ptCount val="2"/>
                <c:pt idx="0">
                  <c:v>2015</c:v>
                </c:pt>
                <c:pt idx="1">
                  <c:v>2021</c:v>
                </c:pt>
              </c:strCache>
            </c:strRef>
          </c:cat>
          <c:val>
            <c:numRef>
              <c:f>'DT 4 MRI'!$E$5:$E$6</c:f>
              <c:numCache>
                <c:formatCode>General</c:formatCode>
                <c:ptCount val="2"/>
                <c:pt idx="0">
                  <c:v>0.8</c:v>
                </c:pt>
                <c:pt idx="1">
                  <c:v>38</c:v>
                </c:pt>
              </c:numCache>
            </c:numRef>
          </c:val>
          <c:smooth val="0"/>
          <c:extLst>
            <c:ext xmlns:c16="http://schemas.microsoft.com/office/drawing/2014/chart" uri="{C3380CC4-5D6E-409C-BE32-E72D297353CC}">
              <c16:uniqueId val="{00000003-8A2E-4DA5-892C-9CC3D0D90541}"/>
            </c:ext>
          </c:extLst>
        </c:ser>
        <c:ser>
          <c:idx val="4"/>
          <c:order val="4"/>
          <c:tx>
            <c:strRef>
              <c:f>'DT 4 MRI'!$F$3:$F$4</c:f>
              <c:strCache>
                <c:ptCount val="1"/>
                <c:pt idx="0">
                  <c:v>5</c:v>
                </c:pt>
              </c:strCache>
            </c:strRef>
          </c:tx>
          <c:spPr>
            <a:ln w="22225" cap="rnd" cmpd="sng" algn="ctr">
              <a:solidFill>
                <a:schemeClr val="accent5"/>
              </a:solidFill>
              <a:round/>
            </a:ln>
            <a:effectLst/>
          </c:spPr>
          <c:marker>
            <c:symbol val="circle"/>
            <c:size val="4"/>
            <c:spPr>
              <a:solidFill>
                <a:schemeClr val="accent5"/>
              </a:solidFill>
              <a:ln w="9525" cap="flat" cmpd="sng" algn="ctr">
                <a:solidFill>
                  <a:schemeClr val="accent5"/>
                </a:solidFill>
                <a:round/>
              </a:ln>
              <a:effectLst/>
            </c:spPr>
          </c:marker>
          <c:cat>
            <c:strRef>
              <c:f>'DT 4 MRI'!$A$5:$A$6</c:f>
              <c:strCache>
                <c:ptCount val="2"/>
                <c:pt idx="0">
                  <c:v>2015</c:v>
                </c:pt>
                <c:pt idx="1">
                  <c:v>2021</c:v>
                </c:pt>
              </c:strCache>
            </c:strRef>
          </c:cat>
          <c:val>
            <c:numRef>
              <c:f>'DT 4 MRI'!$F$5:$F$6</c:f>
              <c:numCache>
                <c:formatCode>General</c:formatCode>
                <c:ptCount val="2"/>
                <c:pt idx="0">
                  <c:v>1.1000000000000001</c:v>
                </c:pt>
                <c:pt idx="1">
                  <c:v>47</c:v>
                </c:pt>
              </c:numCache>
            </c:numRef>
          </c:val>
          <c:smooth val="0"/>
          <c:extLst>
            <c:ext xmlns:c16="http://schemas.microsoft.com/office/drawing/2014/chart" uri="{C3380CC4-5D6E-409C-BE32-E72D297353CC}">
              <c16:uniqueId val="{00000004-8A2E-4DA5-892C-9CC3D0D90541}"/>
            </c:ext>
          </c:extLst>
        </c:ser>
        <c:ser>
          <c:idx val="5"/>
          <c:order val="5"/>
          <c:tx>
            <c:strRef>
              <c:f>'DT 4 MRI'!$G$3:$G$4</c:f>
              <c:strCache>
                <c:ptCount val="1"/>
                <c:pt idx="0">
                  <c:v>6</c:v>
                </c:pt>
              </c:strCache>
            </c:strRef>
          </c:tx>
          <c:spPr>
            <a:ln w="22225" cap="rnd" cmpd="sng" algn="ctr">
              <a:solidFill>
                <a:schemeClr val="accent6"/>
              </a:solidFill>
              <a:round/>
            </a:ln>
            <a:effectLst/>
          </c:spPr>
          <c:marker>
            <c:symbol val="circle"/>
            <c:size val="4"/>
            <c:spPr>
              <a:solidFill>
                <a:schemeClr val="accent6"/>
              </a:solidFill>
              <a:ln w="9525" cap="flat" cmpd="sng" algn="ctr">
                <a:solidFill>
                  <a:schemeClr val="accent6"/>
                </a:solidFill>
                <a:round/>
              </a:ln>
              <a:effectLst/>
            </c:spPr>
          </c:marker>
          <c:cat>
            <c:strRef>
              <c:f>'DT 4 MRI'!$A$5:$A$6</c:f>
              <c:strCache>
                <c:ptCount val="2"/>
                <c:pt idx="0">
                  <c:v>2015</c:v>
                </c:pt>
                <c:pt idx="1">
                  <c:v>2021</c:v>
                </c:pt>
              </c:strCache>
            </c:strRef>
          </c:cat>
          <c:val>
            <c:numRef>
              <c:f>'DT 4 MRI'!$G$5:$G$6</c:f>
              <c:numCache>
                <c:formatCode>General</c:formatCode>
                <c:ptCount val="2"/>
                <c:pt idx="0">
                  <c:v>7</c:v>
                </c:pt>
                <c:pt idx="1">
                  <c:v>49</c:v>
                </c:pt>
              </c:numCache>
            </c:numRef>
          </c:val>
          <c:smooth val="0"/>
          <c:extLst>
            <c:ext xmlns:c16="http://schemas.microsoft.com/office/drawing/2014/chart" uri="{C3380CC4-5D6E-409C-BE32-E72D297353CC}">
              <c16:uniqueId val="{00000005-8A2E-4DA5-892C-9CC3D0D90541}"/>
            </c:ext>
          </c:extLst>
        </c:ser>
        <c:ser>
          <c:idx val="6"/>
          <c:order val="6"/>
          <c:tx>
            <c:strRef>
              <c:f>'DT 4 MRI'!$H$3:$H$4</c:f>
              <c:strCache>
                <c:ptCount val="1"/>
                <c:pt idx="0">
                  <c:v>7</c:v>
                </c:pt>
              </c:strCache>
            </c:strRef>
          </c:tx>
          <c:spPr>
            <a:ln w="22225" cap="rnd" cmpd="sng" algn="ctr">
              <a:solidFill>
                <a:schemeClr val="accent1">
                  <a:lumMod val="60000"/>
                </a:schemeClr>
              </a:solidFill>
              <a:round/>
            </a:ln>
            <a:effectLst/>
          </c:spPr>
          <c:marker>
            <c:symbol val="circle"/>
            <c:size val="4"/>
            <c:spPr>
              <a:solidFill>
                <a:schemeClr val="accent1">
                  <a:lumMod val="60000"/>
                </a:schemeClr>
              </a:solidFill>
              <a:ln w="9525" cap="flat" cmpd="sng" algn="ctr">
                <a:solidFill>
                  <a:schemeClr val="accent1">
                    <a:lumMod val="60000"/>
                  </a:schemeClr>
                </a:solidFill>
                <a:round/>
              </a:ln>
              <a:effectLst/>
            </c:spPr>
          </c:marker>
          <c:cat>
            <c:strRef>
              <c:f>'DT 4 MRI'!$A$5:$A$6</c:f>
              <c:strCache>
                <c:ptCount val="2"/>
                <c:pt idx="0">
                  <c:v>2015</c:v>
                </c:pt>
                <c:pt idx="1">
                  <c:v>2021</c:v>
                </c:pt>
              </c:strCache>
            </c:strRef>
          </c:cat>
          <c:val>
            <c:numRef>
              <c:f>'DT 4 MRI'!$H$5:$H$6</c:f>
              <c:numCache>
                <c:formatCode>General</c:formatCode>
                <c:ptCount val="2"/>
                <c:pt idx="0">
                  <c:v>2.9</c:v>
                </c:pt>
                <c:pt idx="1">
                  <c:v>38</c:v>
                </c:pt>
              </c:numCache>
            </c:numRef>
          </c:val>
          <c:smooth val="0"/>
          <c:extLst>
            <c:ext xmlns:c16="http://schemas.microsoft.com/office/drawing/2014/chart" uri="{C3380CC4-5D6E-409C-BE32-E72D297353CC}">
              <c16:uniqueId val="{00000006-8A2E-4DA5-892C-9CC3D0D90541}"/>
            </c:ext>
          </c:extLst>
        </c:ser>
        <c:ser>
          <c:idx val="7"/>
          <c:order val="7"/>
          <c:tx>
            <c:strRef>
              <c:f>'DT 4 MRI'!$I$3:$I$4</c:f>
              <c:strCache>
                <c:ptCount val="1"/>
                <c:pt idx="0">
                  <c:v>8</c:v>
                </c:pt>
              </c:strCache>
            </c:strRef>
          </c:tx>
          <c:spPr>
            <a:ln w="22225" cap="rnd" cmpd="sng" algn="ctr">
              <a:solidFill>
                <a:schemeClr val="accent2">
                  <a:lumMod val="60000"/>
                </a:schemeClr>
              </a:solidFill>
              <a:round/>
            </a:ln>
            <a:effectLst/>
          </c:spPr>
          <c:marker>
            <c:symbol val="circle"/>
            <c:size val="4"/>
            <c:spPr>
              <a:solidFill>
                <a:schemeClr val="accent2">
                  <a:lumMod val="60000"/>
                </a:schemeClr>
              </a:solidFill>
              <a:ln w="9525" cap="flat" cmpd="sng" algn="ctr">
                <a:solidFill>
                  <a:schemeClr val="accent2">
                    <a:lumMod val="60000"/>
                  </a:schemeClr>
                </a:solidFill>
                <a:round/>
              </a:ln>
              <a:effectLst/>
            </c:spPr>
          </c:marker>
          <c:cat>
            <c:strRef>
              <c:f>'DT 4 MRI'!$A$5:$A$6</c:f>
              <c:strCache>
                <c:ptCount val="2"/>
                <c:pt idx="0">
                  <c:v>2015</c:v>
                </c:pt>
                <c:pt idx="1">
                  <c:v>2021</c:v>
                </c:pt>
              </c:strCache>
            </c:strRef>
          </c:cat>
          <c:val>
            <c:numRef>
              <c:f>'DT 4 MRI'!$I$5:$I$6</c:f>
              <c:numCache>
                <c:formatCode>General</c:formatCode>
                <c:ptCount val="2"/>
                <c:pt idx="0">
                  <c:v>2.9</c:v>
                </c:pt>
                <c:pt idx="1">
                  <c:v>50</c:v>
                </c:pt>
              </c:numCache>
            </c:numRef>
          </c:val>
          <c:smooth val="0"/>
          <c:extLst>
            <c:ext xmlns:c16="http://schemas.microsoft.com/office/drawing/2014/chart" uri="{C3380CC4-5D6E-409C-BE32-E72D297353CC}">
              <c16:uniqueId val="{00000007-8A2E-4DA5-892C-9CC3D0D90541}"/>
            </c:ext>
          </c:extLst>
        </c:ser>
        <c:ser>
          <c:idx val="8"/>
          <c:order val="8"/>
          <c:tx>
            <c:strRef>
              <c:f>'DT 4 MRI'!$J$3:$J$4</c:f>
              <c:strCache>
                <c:ptCount val="1"/>
                <c:pt idx="0">
                  <c:v>9</c:v>
                </c:pt>
              </c:strCache>
            </c:strRef>
          </c:tx>
          <c:spPr>
            <a:ln w="22225" cap="rnd" cmpd="sng" algn="ctr">
              <a:solidFill>
                <a:schemeClr val="accent3">
                  <a:lumMod val="60000"/>
                </a:schemeClr>
              </a:solidFill>
              <a:round/>
            </a:ln>
            <a:effectLst/>
          </c:spPr>
          <c:marker>
            <c:symbol val="circle"/>
            <c:size val="4"/>
            <c:spPr>
              <a:solidFill>
                <a:schemeClr val="accent3">
                  <a:lumMod val="60000"/>
                </a:schemeClr>
              </a:solidFill>
              <a:ln w="9525" cap="flat" cmpd="sng" algn="ctr">
                <a:solidFill>
                  <a:schemeClr val="accent3">
                    <a:lumMod val="60000"/>
                  </a:schemeClr>
                </a:solidFill>
                <a:round/>
              </a:ln>
              <a:effectLst/>
            </c:spPr>
          </c:marker>
          <c:cat>
            <c:strRef>
              <c:f>'DT 4 MRI'!$A$5:$A$6</c:f>
              <c:strCache>
                <c:ptCount val="2"/>
                <c:pt idx="0">
                  <c:v>2015</c:v>
                </c:pt>
                <c:pt idx="1">
                  <c:v>2021</c:v>
                </c:pt>
              </c:strCache>
            </c:strRef>
          </c:cat>
          <c:val>
            <c:numRef>
              <c:f>'DT 4 MRI'!$J$5:$J$6</c:f>
              <c:numCache>
                <c:formatCode>General</c:formatCode>
                <c:ptCount val="2"/>
                <c:pt idx="0">
                  <c:v>16</c:v>
                </c:pt>
                <c:pt idx="1">
                  <c:v>66</c:v>
                </c:pt>
              </c:numCache>
            </c:numRef>
          </c:val>
          <c:smooth val="0"/>
          <c:extLst>
            <c:ext xmlns:c16="http://schemas.microsoft.com/office/drawing/2014/chart" uri="{C3380CC4-5D6E-409C-BE32-E72D297353CC}">
              <c16:uniqueId val="{00000008-8A2E-4DA5-892C-9CC3D0D90541}"/>
            </c:ext>
          </c:extLst>
        </c:ser>
        <c:ser>
          <c:idx val="9"/>
          <c:order val="9"/>
          <c:tx>
            <c:strRef>
              <c:f>'DT 4 MRI'!$K$3:$K$4</c:f>
              <c:strCache>
                <c:ptCount val="1"/>
                <c:pt idx="0">
                  <c:v>10</c:v>
                </c:pt>
              </c:strCache>
            </c:strRef>
          </c:tx>
          <c:spPr>
            <a:ln w="22225" cap="rnd" cmpd="sng" algn="ctr">
              <a:solidFill>
                <a:schemeClr val="accent4">
                  <a:lumMod val="60000"/>
                </a:schemeClr>
              </a:solidFill>
              <a:round/>
            </a:ln>
            <a:effectLst/>
          </c:spPr>
          <c:marker>
            <c:symbol val="circle"/>
            <c:size val="4"/>
            <c:spPr>
              <a:solidFill>
                <a:schemeClr val="accent4">
                  <a:lumMod val="60000"/>
                </a:schemeClr>
              </a:solidFill>
              <a:ln w="9525" cap="flat" cmpd="sng" algn="ctr">
                <a:solidFill>
                  <a:schemeClr val="accent4">
                    <a:lumMod val="60000"/>
                  </a:schemeClr>
                </a:solidFill>
                <a:round/>
              </a:ln>
              <a:effectLst/>
            </c:spPr>
          </c:marker>
          <c:cat>
            <c:strRef>
              <c:f>'DT 4 MRI'!$A$5:$A$6</c:f>
              <c:strCache>
                <c:ptCount val="2"/>
                <c:pt idx="0">
                  <c:v>2015</c:v>
                </c:pt>
                <c:pt idx="1">
                  <c:v>2021</c:v>
                </c:pt>
              </c:strCache>
            </c:strRef>
          </c:cat>
          <c:val>
            <c:numRef>
              <c:f>'DT 4 MRI'!$K$5:$K$6</c:f>
              <c:numCache>
                <c:formatCode>General</c:formatCode>
                <c:ptCount val="2"/>
                <c:pt idx="0">
                  <c:v>1</c:v>
                </c:pt>
                <c:pt idx="1">
                  <c:v>38</c:v>
                </c:pt>
              </c:numCache>
            </c:numRef>
          </c:val>
          <c:smooth val="0"/>
          <c:extLst>
            <c:ext xmlns:c16="http://schemas.microsoft.com/office/drawing/2014/chart" uri="{C3380CC4-5D6E-409C-BE32-E72D297353CC}">
              <c16:uniqueId val="{00000009-8A2E-4DA5-892C-9CC3D0D90541}"/>
            </c:ext>
          </c:extLst>
        </c:ser>
        <c:ser>
          <c:idx val="10"/>
          <c:order val="10"/>
          <c:tx>
            <c:strRef>
              <c:f>'DT 4 MRI'!$L$3:$L$4</c:f>
              <c:strCache>
                <c:ptCount val="1"/>
                <c:pt idx="0">
                  <c:v>11</c:v>
                </c:pt>
              </c:strCache>
            </c:strRef>
          </c:tx>
          <c:spPr>
            <a:ln w="22225" cap="rnd" cmpd="sng" algn="ctr">
              <a:solidFill>
                <a:schemeClr val="accent5">
                  <a:lumMod val="60000"/>
                </a:schemeClr>
              </a:solidFill>
              <a:round/>
            </a:ln>
            <a:effectLst/>
          </c:spPr>
          <c:marker>
            <c:symbol val="circle"/>
            <c:size val="4"/>
            <c:spPr>
              <a:solidFill>
                <a:schemeClr val="accent5">
                  <a:lumMod val="60000"/>
                </a:schemeClr>
              </a:solidFill>
              <a:ln w="9525" cap="flat" cmpd="sng" algn="ctr">
                <a:solidFill>
                  <a:schemeClr val="accent5">
                    <a:lumMod val="60000"/>
                  </a:schemeClr>
                </a:solidFill>
                <a:round/>
              </a:ln>
              <a:effectLst/>
            </c:spPr>
          </c:marker>
          <c:cat>
            <c:strRef>
              <c:f>'DT 4 MRI'!$A$5:$A$6</c:f>
              <c:strCache>
                <c:ptCount val="2"/>
                <c:pt idx="0">
                  <c:v>2015</c:v>
                </c:pt>
                <c:pt idx="1">
                  <c:v>2021</c:v>
                </c:pt>
              </c:strCache>
            </c:strRef>
          </c:cat>
          <c:val>
            <c:numRef>
              <c:f>'DT 4 MRI'!$L$5:$L$6</c:f>
              <c:numCache>
                <c:formatCode>General</c:formatCode>
                <c:ptCount val="2"/>
                <c:pt idx="0">
                  <c:v>0.3</c:v>
                </c:pt>
                <c:pt idx="1">
                  <c:v>39</c:v>
                </c:pt>
              </c:numCache>
            </c:numRef>
          </c:val>
          <c:smooth val="0"/>
          <c:extLst>
            <c:ext xmlns:c16="http://schemas.microsoft.com/office/drawing/2014/chart" uri="{C3380CC4-5D6E-409C-BE32-E72D297353CC}">
              <c16:uniqueId val="{0000000A-8A2E-4DA5-892C-9CC3D0D90541}"/>
            </c:ext>
          </c:extLst>
        </c:ser>
        <c:ser>
          <c:idx val="11"/>
          <c:order val="11"/>
          <c:tx>
            <c:strRef>
              <c:f>'DT 4 MRI'!$M$3:$M$4</c:f>
              <c:strCache>
                <c:ptCount val="1"/>
                <c:pt idx="0">
                  <c:v>12</c:v>
                </c:pt>
              </c:strCache>
            </c:strRef>
          </c:tx>
          <c:spPr>
            <a:ln w="22225" cap="rnd" cmpd="sng" algn="ctr">
              <a:solidFill>
                <a:schemeClr val="accent6">
                  <a:lumMod val="60000"/>
                </a:schemeClr>
              </a:solidFill>
              <a:round/>
            </a:ln>
            <a:effectLst/>
          </c:spPr>
          <c:marker>
            <c:symbol val="circle"/>
            <c:size val="4"/>
            <c:spPr>
              <a:solidFill>
                <a:schemeClr val="accent6">
                  <a:lumMod val="60000"/>
                </a:schemeClr>
              </a:solidFill>
              <a:ln w="9525" cap="flat" cmpd="sng" algn="ctr">
                <a:solidFill>
                  <a:schemeClr val="accent6">
                    <a:lumMod val="60000"/>
                  </a:schemeClr>
                </a:solidFill>
                <a:round/>
              </a:ln>
              <a:effectLst/>
            </c:spPr>
          </c:marker>
          <c:cat>
            <c:strRef>
              <c:f>'DT 4 MRI'!$A$5:$A$6</c:f>
              <c:strCache>
                <c:ptCount val="2"/>
                <c:pt idx="0">
                  <c:v>2015</c:v>
                </c:pt>
                <c:pt idx="1">
                  <c:v>2021</c:v>
                </c:pt>
              </c:strCache>
            </c:strRef>
          </c:cat>
          <c:val>
            <c:numRef>
              <c:f>'DT 4 MRI'!$M$5:$M$6</c:f>
              <c:numCache>
                <c:formatCode>General</c:formatCode>
                <c:ptCount val="2"/>
                <c:pt idx="0">
                  <c:v>1.1000000000000001</c:v>
                </c:pt>
                <c:pt idx="1">
                  <c:v>62</c:v>
                </c:pt>
              </c:numCache>
            </c:numRef>
          </c:val>
          <c:smooth val="0"/>
          <c:extLst>
            <c:ext xmlns:c16="http://schemas.microsoft.com/office/drawing/2014/chart" uri="{C3380CC4-5D6E-409C-BE32-E72D297353CC}">
              <c16:uniqueId val="{0000000B-8A2E-4DA5-892C-9CC3D0D90541}"/>
            </c:ext>
          </c:extLst>
        </c:ser>
        <c:ser>
          <c:idx val="12"/>
          <c:order val="12"/>
          <c:tx>
            <c:strRef>
              <c:f>'DT 4 MRI'!$N$3:$N$4</c:f>
              <c:strCache>
                <c:ptCount val="1"/>
                <c:pt idx="0">
                  <c:v>13</c:v>
                </c:pt>
              </c:strCache>
            </c:strRef>
          </c:tx>
          <c:spPr>
            <a:ln w="22225" cap="rnd" cmpd="sng" algn="ctr">
              <a:solidFill>
                <a:schemeClr val="accent1">
                  <a:lumMod val="80000"/>
                  <a:lumOff val="20000"/>
                </a:schemeClr>
              </a:solidFill>
              <a:round/>
            </a:ln>
            <a:effectLst/>
          </c:spPr>
          <c:marker>
            <c:symbol val="circle"/>
            <c:size val="4"/>
            <c:spPr>
              <a:solidFill>
                <a:schemeClr val="accent1">
                  <a:lumMod val="80000"/>
                  <a:lumOff val="20000"/>
                </a:schemeClr>
              </a:solidFill>
              <a:ln w="9525" cap="flat" cmpd="sng" algn="ctr">
                <a:solidFill>
                  <a:schemeClr val="accent1">
                    <a:lumMod val="80000"/>
                    <a:lumOff val="20000"/>
                  </a:schemeClr>
                </a:solidFill>
                <a:round/>
              </a:ln>
              <a:effectLst/>
            </c:spPr>
          </c:marker>
          <c:cat>
            <c:strRef>
              <c:f>'DT 4 MRI'!$A$5:$A$6</c:f>
              <c:strCache>
                <c:ptCount val="2"/>
                <c:pt idx="0">
                  <c:v>2015</c:v>
                </c:pt>
                <c:pt idx="1">
                  <c:v>2021</c:v>
                </c:pt>
              </c:strCache>
            </c:strRef>
          </c:cat>
          <c:val>
            <c:numRef>
              <c:f>'DT 4 MRI'!$N$5:$N$6</c:f>
              <c:numCache>
                <c:formatCode>General</c:formatCode>
                <c:ptCount val="2"/>
                <c:pt idx="0">
                  <c:v>13</c:v>
                </c:pt>
                <c:pt idx="1">
                  <c:v>58</c:v>
                </c:pt>
              </c:numCache>
            </c:numRef>
          </c:val>
          <c:smooth val="0"/>
          <c:extLst>
            <c:ext xmlns:c16="http://schemas.microsoft.com/office/drawing/2014/chart" uri="{C3380CC4-5D6E-409C-BE32-E72D297353CC}">
              <c16:uniqueId val="{0000000C-8A2E-4DA5-892C-9CC3D0D90541}"/>
            </c:ext>
          </c:extLst>
        </c:ser>
        <c:ser>
          <c:idx val="13"/>
          <c:order val="13"/>
          <c:tx>
            <c:strRef>
              <c:f>'DT 4 MRI'!$O$3:$O$4</c:f>
              <c:strCache>
                <c:ptCount val="1"/>
                <c:pt idx="0">
                  <c:v>14</c:v>
                </c:pt>
              </c:strCache>
            </c:strRef>
          </c:tx>
          <c:spPr>
            <a:ln w="22225" cap="rnd" cmpd="sng" algn="ctr">
              <a:solidFill>
                <a:schemeClr val="accent2">
                  <a:lumMod val="80000"/>
                  <a:lumOff val="20000"/>
                </a:schemeClr>
              </a:solidFill>
              <a:round/>
            </a:ln>
            <a:effectLst/>
          </c:spPr>
          <c:marker>
            <c:symbol val="circle"/>
            <c:size val="4"/>
            <c:spPr>
              <a:solidFill>
                <a:schemeClr val="accent2">
                  <a:lumMod val="80000"/>
                  <a:lumOff val="20000"/>
                </a:schemeClr>
              </a:solidFill>
              <a:ln w="9525" cap="flat" cmpd="sng" algn="ctr">
                <a:solidFill>
                  <a:schemeClr val="accent2">
                    <a:lumMod val="80000"/>
                    <a:lumOff val="20000"/>
                  </a:schemeClr>
                </a:solidFill>
                <a:round/>
              </a:ln>
              <a:effectLst/>
            </c:spPr>
          </c:marker>
          <c:cat>
            <c:strRef>
              <c:f>'DT 4 MRI'!$A$5:$A$6</c:f>
              <c:strCache>
                <c:ptCount val="2"/>
                <c:pt idx="0">
                  <c:v>2015</c:v>
                </c:pt>
                <c:pt idx="1">
                  <c:v>2021</c:v>
                </c:pt>
              </c:strCache>
            </c:strRef>
          </c:cat>
          <c:val>
            <c:numRef>
              <c:f>'DT 4 MRI'!$O$5:$O$6</c:f>
              <c:numCache>
                <c:formatCode>General</c:formatCode>
                <c:ptCount val="2"/>
                <c:pt idx="0">
                  <c:v>1.2</c:v>
                </c:pt>
                <c:pt idx="1">
                  <c:v>67</c:v>
                </c:pt>
              </c:numCache>
            </c:numRef>
          </c:val>
          <c:smooth val="0"/>
          <c:extLst>
            <c:ext xmlns:c16="http://schemas.microsoft.com/office/drawing/2014/chart" uri="{C3380CC4-5D6E-409C-BE32-E72D297353CC}">
              <c16:uniqueId val="{0000000D-8A2E-4DA5-892C-9CC3D0D90541}"/>
            </c:ext>
          </c:extLst>
        </c:ser>
        <c:ser>
          <c:idx val="14"/>
          <c:order val="14"/>
          <c:tx>
            <c:strRef>
              <c:f>'DT 4 MRI'!$P$3:$P$4</c:f>
              <c:strCache>
                <c:ptCount val="1"/>
                <c:pt idx="0">
                  <c:v>15</c:v>
                </c:pt>
              </c:strCache>
            </c:strRef>
          </c:tx>
          <c:spPr>
            <a:ln w="22225" cap="rnd" cmpd="sng" algn="ctr">
              <a:solidFill>
                <a:schemeClr val="accent3">
                  <a:lumMod val="80000"/>
                  <a:lumOff val="20000"/>
                </a:schemeClr>
              </a:solidFill>
              <a:round/>
            </a:ln>
            <a:effectLst/>
          </c:spPr>
          <c:marker>
            <c:symbol val="circle"/>
            <c:size val="4"/>
            <c:spPr>
              <a:solidFill>
                <a:schemeClr val="accent3">
                  <a:lumMod val="80000"/>
                  <a:lumOff val="20000"/>
                </a:schemeClr>
              </a:solidFill>
              <a:ln w="9525" cap="flat" cmpd="sng" algn="ctr">
                <a:solidFill>
                  <a:schemeClr val="accent3">
                    <a:lumMod val="80000"/>
                    <a:lumOff val="20000"/>
                  </a:schemeClr>
                </a:solidFill>
                <a:round/>
              </a:ln>
              <a:effectLst/>
            </c:spPr>
          </c:marker>
          <c:cat>
            <c:strRef>
              <c:f>'DT 4 MRI'!$A$5:$A$6</c:f>
              <c:strCache>
                <c:ptCount val="2"/>
                <c:pt idx="0">
                  <c:v>2015</c:v>
                </c:pt>
                <c:pt idx="1">
                  <c:v>2021</c:v>
                </c:pt>
              </c:strCache>
            </c:strRef>
          </c:cat>
          <c:val>
            <c:numRef>
              <c:f>'DT 4 MRI'!$P$5:$P$6</c:f>
              <c:numCache>
                <c:formatCode>General</c:formatCode>
                <c:ptCount val="2"/>
                <c:pt idx="0">
                  <c:v>11</c:v>
                </c:pt>
                <c:pt idx="1">
                  <c:v>62</c:v>
                </c:pt>
              </c:numCache>
            </c:numRef>
          </c:val>
          <c:smooth val="0"/>
          <c:extLst>
            <c:ext xmlns:c16="http://schemas.microsoft.com/office/drawing/2014/chart" uri="{C3380CC4-5D6E-409C-BE32-E72D297353CC}">
              <c16:uniqueId val="{0000000E-8A2E-4DA5-892C-9CC3D0D90541}"/>
            </c:ext>
          </c:extLst>
        </c:ser>
        <c:ser>
          <c:idx val="15"/>
          <c:order val="15"/>
          <c:tx>
            <c:strRef>
              <c:f>'DT 4 MRI'!$Q$3:$Q$4</c:f>
              <c:strCache>
                <c:ptCount val="1"/>
                <c:pt idx="0">
                  <c:v>16</c:v>
                </c:pt>
              </c:strCache>
            </c:strRef>
          </c:tx>
          <c:spPr>
            <a:ln w="22225" cap="rnd" cmpd="sng" algn="ctr">
              <a:solidFill>
                <a:schemeClr val="accent4">
                  <a:lumMod val="80000"/>
                  <a:lumOff val="20000"/>
                </a:schemeClr>
              </a:solidFill>
              <a:round/>
            </a:ln>
            <a:effectLst/>
          </c:spPr>
          <c:marker>
            <c:symbol val="circle"/>
            <c:size val="4"/>
            <c:spPr>
              <a:solidFill>
                <a:schemeClr val="accent4">
                  <a:lumMod val="80000"/>
                  <a:lumOff val="20000"/>
                </a:schemeClr>
              </a:solidFill>
              <a:ln w="9525" cap="flat" cmpd="sng" algn="ctr">
                <a:solidFill>
                  <a:schemeClr val="accent4">
                    <a:lumMod val="80000"/>
                    <a:lumOff val="20000"/>
                  </a:schemeClr>
                </a:solidFill>
                <a:round/>
              </a:ln>
              <a:effectLst/>
            </c:spPr>
          </c:marker>
          <c:cat>
            <c:strRef>
              <c:f>'DT 4 MRI'!$A$5:$A$6</c:f>
              <c:strCache>
                <c:ptCount val="2"/>
                <c:pt idx="0">
                  <c:v>2015</c:v>
                </c:pt>
                <c:pt idx="1">
                  <c:v>2021</c:v>
                </c:pt>
              </c:strCache>
            </c:strRef>
          </c:cat>
          <c:val>
            <c:numRef>
              <c:f>'DT 4 MRI'!$Q$5:$Q$6</c:f>
              <c:numCache>
                <c:formatCode>General</c:formatCode>
                <c:ptCount val="2"/>
                <c:pt idx="0">
                  <c:v>0.4</c:v>
                </c:pt>
                <c:pt idx="1">
                  <c:v>67</c:v>
                </c:pt>
              </c:numCache>
            </c:numRef>
          </c:val>
          <c:smooth val="0"/>
          <c:extLst>
            <c:ext xmlns:c16="http://schemas.microsoft.com/office/drawing/2014/chart" uri="{C3380CC4-5D6E-409C-BE32-E72D297353CC}">
              <c16:uniqueId val="{0000000F-8A2E-4DA5-892C-9CC3D0D90541}"/>
            </c:ext>
          </c:extLst>
        </c:ser>
        <c:ser>
          <c:idx val="16"/>
          <c:order val="16"/>
          <c:tx>
            <c:strRef>
              <c:f>'DT 4 MRI'!$R$3:$R$4</c:f>
              <c:strCache>
                <c:ptCount val="1"/>
                <c:pt idx="0">
                  <c:v>17</c:v>
                </c:pt>
              </c:strCache>
            </c:strRef>
          </c:tx>
          <c:spPr>
            <a:ln w="22225" cap="rnd" cmpd="sng" algn="ctr">
              <a:solidFill>
                <a:schemeClr val="accent5">
                  <a:lumMod val="80000"/>
                  <a:lumOff val="20000"/>
                </a:schemeClr>
              </a:solidFill>
              <a:round/>
            </a:ln>
            <a:effectLst/>
          </c:spPr>
          <c:marker>
            <c:symbol val="circle"/>
            <c:size val="4"/>
            <c:spPr>
              <a:solidFill>
                <a:schemeClr val="accent5">
                  <a:lumMod val="80000"/>
                  <a:lumOff val="20000"/>
                </a:schemeClr>
              </a:solidFill>
              <a:ln w="9525" cap="flat" cmpd="sng" algn="ctr">
                <a:solidFill>
                  <a:schemeClr val="accent5">
                    <a:lumMod val="80000"/>
                    <a:lumOff val="20000"/>
                  </a:schemeClr>
                </a:solidFill>
                <a:round/>
              </a:ln>
              <a:effectLst/>
            </c:spPr>
          </c:marker>
          <c:cat>
            <c:strRef>
              <c:f>'DT 4 MRI'!$A$5:$A$6</c:f>
              <c:strCache>
                <c:ptCount val="2"/>
                <c:pt idx="0">
                  <c:v>2015</c:v>
                </c:pt>
                <c:pt idx="1">
                  <c:v>2021</c:v>
                </c:pt>
              </c:strCache>
            </c:strRef>
          </c:cat>
          <c:val>
            <c:numRef>
              <c:f>'DT 4 MRI'!$R$5:$R$6</c:f>
              <c:numCache>
                <c:formatCode>General</c:formatCode>
                <c:ptCount val="2"/>
                <c:pt idx="0">
                  <c:v>10</c:v>
                </c:pt>
                <c:pt idx="1">
                  <c:v>93</c:v>
                </c:pt>
              </c:numCache>
            </c:numRef>
          </c:val>
          <c:smooth val="0"/>
          <c:extLst>
            <c:ext xmlns:c16="http://schemas.microsoft.com/office/drawing/2014/chart" uri="{C3380CC4-5D6E-409C-BE32-E72D297353CC}">
              <c16:uniqueId val="{00000010-8A2E-4DA5-892C-9CC3D0D90541}"/>
            </c:ext>
          </c:extLst>
        </c:ser>
        <c:ser>
          <c:idx val="17"/>
          <c:order val="17"/>
          <c:tx>
            <c:strRef>
              <c:f>'DT 4 MRI'!$S$3:$S$4</c:f>
              <c:strCache>
                <c:ptCount val="1"/>
                <c:pt idx="0">
                  <c:v>18</c:v>
                </c:pt>
              </c:strCache>
            </c:strRef>
          </c:tx>
          <c:spPr>
            <a:ln w="22225" cap="rnd" cmpd="sng" algn="ctr">
              <a:solidFill>
                <a:schemeClr val="accent6">
                  <a:lumMod val="80000"/>
                  <a:lumOff val="20000"/>
                </a:schemeClr>
              </a:solidFill>
              <a:round/>
            </a:ln>
            <a:effectLst/>
          </c:spPr>
          <c:marker>
            <c:symbol val="circle"/>
            <c:size val="4"/>
            <c:spPr>
              <a:solidFill>
                <a:schemeClr val="accent6">
                  <a:lumMod val="80000"/>
                  <a:lumOff val="20000"/>
                </a:schemeClr>
              </a:solidFill>
              <a:ln w="9525" cap="flat" cmpd="sng" algn="ctr">
                <a:solidFill>
                  <a:schemeClr val="accent6">
                    <a:lumMod val="80000"/>
                    <a:lumOff val="20000"/>
                  </a:schemeClr>
                </a:solidFill>
                <a:round/>
              </a:ln>
              <a:effectLst/>
            </c:spPr>
          </c:marker>
          <c:cat>
            <c:strRef>
              <c:f>'DT 4 MRI'!$A$5:$A$6</c:f>
              <c:strCache>
                <c:ptCount val="2"/>
                <c:pt idx="0">
                  <c:v>2015</c:v>
                </c:pt>
                <c:pt idx="1">
                  <c:v>2021</c:v>
                </c:pt>
              </c:strCache>
            </c:strRef>
          </c:cat>
          <c:val>
            <c:numRef>
              <c:f>'DT 4 MRI'!$S$5:$S$6</c:f>
              <c:numCache>
                <c:formatCode>General</c:formatCode>
                <c:ptCount val="2"/>
                <c:pt idx="0">
                  <c:v>0</c:v>
                </c:pt>
                <c:pt idx="1">
                  <c:v>8.1</c:v>
                </c:pt>
              </c:numCache>
            </c:numRef>
          </c:val>
          <c:smooth val="0"/>
          <c:extLst>
            <c:ext xmlns:c16="http://schemas.microsoft.com/office/drawing/2014/chart" uri="{C3380CC4-5D6E-409C-BE32-E72D297353CC}">
              <c16:uniqueId val="{00000011-8A2E-4DA5-892C-9CC3D0D90541}"/>
            </c:ext>
          </c:extLst>
        </c:ser>
        <c:ser>
          <c:idx val="18"/>
          <c:order val="18"/>
          <c:tx>
            <c:strRef>
              <c:f>'DT 4 MRI'!$T$3:$T$4</c:f>
              <c:strCache>
                <c:ptCount val="1"/>
                <c:pt idx="0">
                  <c:v>19</c:v>
                </c:pt>
              </c:strCache>
            </c:strRef>
          </c:tx>
          <c:spPr>
            <a:ln w="22225" cap="rnd" cmpd="sng" algn="ctr">
              <a:solidFill>
                <a:schemeClr val="accent1">
                  <a:lumMod val="80000"/>
                </a:schemeClr>
              </a:solidFill>
              <a:round/>
            </a:ln>
            <a:effectLst/>
          </c:spPr>
          <c:marker>
            <c:symbol val="circle"/>
            <c:size val="4"/>
            <c:spPr>
              <a:solidFill>
                <a:schemeClr val="accent1">
                  <a:lumMod val="80000"/>
                </a:schemeClr>
              </a:solidFill>
              <a:ln w="9525" cap="flat" cmpd="sng" algn="ctr">
                <a:solidFill>
                  <a:schemeClr val="accent1">
                    <a:lumMod val="80000"/>
                  </a:schemeClr>
                </a:solidFill>
                <a:round/>
              </a:ln>
              <a:effectLst/>
            </c:spPr>
          </c:marker>
          <c:cat>
            <c:strRef>
              <c:f>'DT 4 MRI'!$A$5:$A$6</c:f>
              <c:strCache>
                <c:ptCount val="2"/>
                <c:pt idx="0">
                  <c:v>2015</c:v>
                </c:pt>
                <c:pt idx="1">
                  <c:v>2021</c:v>
                </c:pt>
              </c:strCache>
            </c:strRef>
          </c:cat>
          <c:val>
            <c:numRef>
              <c:f>'DT 4 MRI'!$T$5:$T$6</c:f>
              <c:numCache>
                <c:formatCode>General</c:formatCode>
                <c:ptCount val="2"/>
                <c:pt idx="0">
                  <c:v>0.7</c:v>
                </c:pt>
                <c:pt idx="1">
                  <c:v>26</c:v>
                </c:pt>
              </c:numCache>
            </c:numRef>
          </c:val>
          <c:smooth val="0"/>
          <c:extLst>
            <c:ext xmlns:c16="http://schemas.microsoft.com/office/drawing/2014/chart" uri="{C3380CC4-5D6E-409C-BE32-E72D297353CC}">
              <c16:uniqueId val="{00000012-8A2E-4DA5-892C-9CC3D0D90541}"/>
            </c:ext>
          </c:extLst>
        </c:ser>
        <c:ser>
          <c:idx val="19"/>
          <c:order val="19"/>
          <c:tx>
            <c:strRef>
              <c:f>'DT 4 MRI'!$U$3:$U$4</c:f>
              <c:strCache>
                <c:ptCount val="1"/>
                <c:pt idx="0">
                  <c:v>20</c:v>
                </c:pt>
              </c:strCache>
            </c:strRef>
          </c:tx>
          <c:spPr>
            <a:ln w="22225" cap="rnd" cmpd="sng" algn="ctr">
              <a:solidFill>
                <a:schemeClr val="accent2">
                  <a:lumMod val="80000"/>
                </a:schemeClr>
              </a:solidFill>
              <a:round/>
            </a:ln>
            <a:effectLst/>
          </c:spPr>
          <c:marker>
            <c:symbol val="circle"/>
            <c:size val="4"/>
            <c:spPr>
              <a:solidFill>
                <a:schemeClr val="accent2">
                  <a:lumMod val="80000"/>
                </a:schemeClr>
              </a:solidFill>
              <a:ln w="9525" cap="flat" cmpd="sng" algn="ctr">
                <a:solidFill>
                  <a:schemeClr val="accent2">
                    <a:lumMod val="80000"/>
                  </a:schemeClr>
                </a:solidFill>
                <a:round/>
              </a:ln>
              <a:effectLst/>
            </c:spPr>
          </c:marker>
          <c:cat>
            <c:strRef>
              <c:f>'DT 4 MRI'!$A$5:$A$6</c:f>
              <c:strCache>
                <c:ptCount val="2"/>
                <c:pt idx="0">
                  <c:v>2015</c:v>
                </c:pt>
                <c:pt idx="1">
                  <c:v>2021</c:v>
                </c:pt>
              </c:strCache>
            </c:strRef>
          </c:cat>
          <c:val>
            <c:numRef>
              <c:f>'DT 4 MRI'!$U$5:$U$6</c:f>
              <c:numCache>
                <c:formatCode>General</c:formatCode>
                <c:ptCount val="2"/>
                <c:pt idx="0">
                  <c:v>3.1</c:v>
                </c:pt>
                <c:pt idx="1">
                  <c:v>85</c:v>
                </c:pt>
              </c:numCache>
            </c:numRef>
          </c:val>
          <c:smooth val="0"/>
          <c:extLst>
            <c:ext xmlns:c16="http://schemas.microsoft.com/office/drawing/2014/chart" uri="{C3380CC4-5D6E-409C-BE32-E72D297353CC}">
              <c16:uniqueId val="{00000013-8A2E-4DA5-892C-9CC3D0D90541}"/>
            </c:ext>
          </c:extLst>
        </c:ser>
        <c:ser>
          <c:idx val="20"/>
          <c:order val="20"/>
          <c:tx>
            <c:strRef>
              <c:f>'DT 4 MRI'!$V$3:$V$4</c:f>
              <c:strCache>
                <c:ptCount val="1"/>
                <c:pt idx="0">
                  <c:v>21</c:v>
                </c:pt>
              </c:strCache>
            </c:strRef>
          </c:tx>
          <c:spPr>
            <a:ln w="22225" cap="rnd" cmpd="sng" algn="ctr">
              <a:solidFill>
                <a:schemeClr val="accent3">
                  <a:lumMod val="80000"/>
                </a:schemeClr>
              </a:solidFill>
              <a:round/>
            </a:ln>
            <a:effectLst/>
          </c:spPr>
          <c:marker>
            <c:symbol val="circle"/>
            <c:size val="4"/>
            <c:spPr>
              <a:solidFill>
                <a:schemeClr val="accent3">
                  <a:lumMod val="80000"/>
                </a:schemeClr>
              </a:solidFill>
              <a:ln w="9525" cap="flat" cmpd="sng" algn="ctr">
                <a:solidFill>
                  <a:schemeClr val="accent3">
                    <a:lumMod val="80000"/>
                  </a:schemeClr>
                </a:solidFill>
                <a:round/>
              </a:ln>
              <a:effectLst/>
            </c:spPr>
          </c:marker>
          <c:cat>
            <c:strRef>
              <c:f>'DT 4 MRI'!$A$5:$A$6</c:f>
              <c:strCache>
                <c:ptCount val="2"/>
                <c:pt idx="0">
                  <c:v>2015</c:v>
                </c:pt>
                <c:pt idx="1">
                  <c:v>2021</c:v>
                </c:pt>
              </c:strCache>
            </c:strRef>
          </c:cat>
          <c:val>
            <c:numRef>
              <c:f>'DT 4 MRI'!$V$5:$V$6</c:f>
              <c:numCache>
                <c:formatCode>General</c:formatCode>
                <c:ptCount val="2"/>
                <c:pt idx="0">
                  <c:v>1.2</c:v>
                </c:pt>
                <c:pt idx="1">
                  <c:v>47</c:v>
                </c:pt>
              </c:numCache>
            </c:numRef>
          </c:val>
          <c:smooth val="0"/>
          <c:extLst>
            <c:ext xmlns:c16="http://schemas.microsoft.com/office/drawing/2014/chart" uri="{C3380CC4-5D6E-409C-BE32-E72D297353CC}">
              <c16:uniqueId val="{00000014-8A2E-4DA5-892C-9CC3D0D90541}"/>
            </c:ext>
          </c:extLst>
        </c:ser>
        <c:ser>
          <c:idx val="21"/>
          <c:order val="21"/>
          <c:tx>
            <c:strRef>
              <c:f>'DT 4 MRI'!$W$3:$W$4</c:f>
              <c:strCache>
                <c:ptCount val="1"/>
                <c:pt idx="0">
                  <c:v>22</c:v>
                </c:pt>
              </c:strCache>
            </c:strRef>
          </c:tx>
          <c:spPr>
            <a:ln w="22225" cap="rnd" cmpd="sng" algn="ctr">
              <a:solidFill>
                <a:schemeClr val="accent4">
                  <a:lumMod val="80000"/>
                </a:schemeClr>
              </a:solidFill>
              <a:round/>
            </a:ln>
            <a:effectLst/>
          </c:spPr>
          <c:marker>
            <c:symbol val="circle"/>
            <c:size val="4"/>
            <c:spPr>
              <a:solidFill>
                <a:schemeClr val="accent4">
                  <a:lumMod val="80000"/>
                </a:schemeClr>
              </a:solidFill>
              <a:ln w="9525" cap="flat" cmpd="sng" algn="ctr">
                <a:solidFill>
                  <a:schemeClr val="accent4">
                    <a:lumMod val="80000"/>
                  </a:schemeClr>
                </a:solidFill>
                <a:round/>
              </a:ln>
              <a:effectLst/>
            </c:spPr>
          </c:marker>
          <c:cat>
            <c:strRef>
              <c:f>'DT 4 MRI'!$A$5:$A$6</c:f>
              <c:strCache>
                <c:ptCount val="2"/>
                <c:pt idx="0">
                  <c:v>2015</c:v>
                </c:pt>
                <c:pt idx="1">
                  <c:v>2021</c:v>
                </c:pt>
              </c:strCache>
            </c:strRef>
          </c:cat>
          <c:val>
            <c:numRef>
              <c:f>'DT 4 MRI'!$W$5:$W$6</c:f>
              <c:numCache>
                <c:formatCode>General</c:formatCode>
                <c:ptCount val="2"/>
                <c:pt idx="0">
                  <c:v>1.1000000000000001</c:v>
                </c:pt>
                <c:pt idx="1">
                  <c:v>72</c:v>
                </c:pt>
              </c:numCache>
            </c:numRef>
          </c:val>
          <c:smooth val="0"/>
          <c:extLst>
            <c:ext xmlns:c16="http://schemas.microsoft.com/office/drawing/2014/chart" uri="{C3380CC4-5D6E-409C-BE32-E72D297353CC}">
              <c16:uniqueId val="{00000015-8A2E-4DA5-892C-9CC3D0D90541}"/>
            </c:ext>
          </c:extLst>
        </c:ser>
        <c:ser>
          <c:idx val="22"/>
          <c:order val="22"/>
          <c:tx>
            <c:strRef>
              <c:f>'DT 4 MRI'!$X$3:$X$4</c:f>
              <c:strCache>
                <c:ptCount val="1"/>
                <c:pt idx="0">
                  <c:v>23</c:v>
                </c:pt>
              </c:strCache>
            </c:strRef>
          </c:tx>
          <c:spPr>
            <a:ln w="22225" cap="rnd" cmpd="sng" algn="ctr">
              <a:solidFill>
                <a:schemeClr val="accent5">
                  <a:lumMod val="80000"/>
                </a:schemeClr>
              </a:solidFill>
              <a:round/>
            </a:ln>
            <a:effectLst/>
          </c:spPr>
          <c:marker>
            <c:symbol val="circle"/>
            <c:size val="4"/>
            <c:spPr>
              <a:solidFill>
                <a:schemeClr val="accent5">
                  <a:lumMod val="80000"/>
                </a:schemeClr>
              </a:solidFill>
              <a:ln w="9525" cap="flat" cmpd="sng" algn="ctr">
                <a:solidFill>
                  <a:schemeClr val="accent5">
                    <a:lumMod val="80000"/>
                  </a:schemeClr>
                </a:solidFill>
                <a:round/>
              </a:ln>
              <a:effectLst/>
            </c:spPr>
          </c:marker>
          <c:cat>
            <c:strRef>
              <c:f>'DT 4 MRI'!$A$5:$A$6</c:f>
              <c:strCache>
                <c:ptCount val="2"/>
                <c:pt idx="0">
                  <c:v>2015</c:v>
                </c:pt>
                <c:pt idx="1">
                  <c:v>2021</c:v>
                </c:pt>
              </c:strCache>
            </c:strRef>
          </c:cat>
          <c:val>
            <c:numRef>
              <c:f>'DT 4 MRI'!$X$5:$X$6</c:f>
              <c:numCache>
                <c:formatCode>General</c:formatCode>
                <c:ptCount val="2"/>
                <c:pt idx="0">
                  <c:v>0</c:v>
                </c:pt>
                <c:pt idx="1">
                  <c:v>51</c:v>
                </c:pt>
              </c:numCache>
            </c:numRef>
          </c:val>
          <c:smooth val="0"/>
          <c:extLst>
            <c:ext xmlns:c16="http://schemas.microsoft.com/office/drawing/2014/chart" uri="{C3380CC4-5D6E-409C-BE32-E72D297353CC}">
              <c16:uniqueId val="{00000016-8A2E-4DA5-892C-9CC3D0D90541}"/>
            </c:ext>
          </c:extLst>
        </c:ser>
        <c:ser>
          <c:idx val="23"/>
          <c:order val="23"/>
          <c:tx>
            <c:strRef>
              <c:f>'DT 4 MRI'!$Y$3:$Y$4</c:f>
              <c:strCache>
                <c:ptCount val="1"/>
                <c:pt idx="0">
                  <c:v>24</c:v>
                </c:pt>
              </c:strCache>
            </c:strRef>
          </c:tx>
          <c:spPr>
            <a:ln w="22225" cap="rnd" cmpd="sng" algn="ctr">
              <a:solidFill>
                <a:schemeClr val="accent6">
                  <a:lumMod val="80000"/>
                </a:schemeClr>
              </a:solidFill>
              <a:round/>
            </a:ln>
            <a:effectLst/>
          </c:spPr>
          <c:marker>
            <c:symbol val="circle"/>
            <c:size val="4"/>
            <c:spPr>
              <a:solidFill>
                <a:schemeClr val="accent6">
                  <a:lumMod val="80000"/>
                </a:schemeClr>
              </a:solidFill>
              <a:ln w="9525" cap="flat" cmpd="sng" algn="ctr">
                <a:solidFill>
                  <a:schemeClr val="accent6">
                    <a:lumMod val="80000"/>
                  </a:schemeClr>
                </a:solidFill>
                <a:round/>
              </a:ln>
              <a:effectLst/>
            </c:spPr>
          </c:marker>
          <c:cat>
            <c:strRef>
              <c:f>'DT 4 MRI'!$A$5:$A$6</c:f>
              <c:strCache>
                <c:ptCount val="2"/>
                <c:pt idx="0">
                  <c:v>2015</c:v>
                </c:pt>
                <c:pt idx="1">
                  <c:v>2021</c:v>
                </c:pt>
              </c:strCache>
            </c:strRef>
          </c:cat>
          <c:val>
            <c:numRef>
              <c:f>'DT 4 MRI'!$Y$5:$Y$6</c:f>
              <c:numCache>
                <c:formatCode>General</c:formatCode>
                <c:ptCount val="2"/>
                <c:pt idx="0">
                  <c:v>0</c:v>
                </c:pt>
                <c:pt idx="1">
                  <c:v>90</c:v>
                </c:pt>
              </c:numCache>
            </c:numRef>
          </c:val>
          <c:smooth val="0"/>
          <c:extLst>
            <c:ext xmlns:c16="http://schemas.microsoft.com/office/drawing/2014/chart" uri="{C3380CC4-5D6E-409C-BE32-E72D297353CC}">
              <c16:uniqueId val="{00000017-8A2E-4DA5-892C-9CC3D0D90541}"/>
            </c:ext>
          </c:extLst>
        </c:ser>
        <c:ser>
          <c:idx val="24"/>
          <c:order val="24"/>
          <c:tx>
            <c:strRef>
              <c:f>'DT 4 MRI'!$Z$3:$Z$4</c:f>
              <c:strCache>
                <c:ptCount val="1"/>
                <c:pt idx="0">
                  <c:v>25</c:v>
                </c:pt>
              </c:strCache>
            </c:strRef>
          </c:tx>
          <c:spPr>
            <a:ln w="22225" cap="rnd" cmpd="sng" algn="ctr">
              <a:solidFill>
                <a:schemeClr val="accent1">
                  <a:lumMod val="60000"/>
                  <a:lumOff val="40000"/>
                </a:schemeClr>
              </a:solidFill>
              <a:round/>
            </a:ln>
            <a:effectLst/>
          </c:spPr>
          <c:marker>
            <c:symbol val="circle"/>
            <c:size val="4"/>
            <c:spPr>
              <a:solidFill>
                <a:schemeClr val="accent1">
                  <a:lumMod val="60000"/>
                  <a:lumOff val="40000"/>
                </a:schemeClr>
              </a:solidFill>
              <a:ln w="9525" cap="flat" cmpd="sng" algn="ctr">
                <a:solidFill>
                  <a:schemeClr val="accent1">
                    <a:lumMod val="60000"/>
                    <a:lumOff val="40000"/>
                  </a:schemeClr>
                </a:solidFill>
                <a:round/>
              </a:ln>
              <a:effectLst/>
            </c:spPr>
          </c:marker>
          <c:cat>
            <c:strRef>
              <c:f>'DT 4 MRI'!$A$5:$A$6</c:f>
              <c:strCache>
                <c:ptCount val="2"/>
                <c:pt idx="0">
                  <c:v>2015</c:v>
                </c:pt>
                <c:pt idx="1">
                  <c:v>2021</c:v>
                </c:pt>
              </c:strCache>
            </c:strRef>
          </c:cat>
          <c:val>
            <c:numRef>
              <c:f>'DT 4 MRI'!$Z$5:$Z$6</c:f>
              <c:numCache>
                <c:formatCode>General</c:formatCode>
                <c:ptCount val="2"/>
                <c:pt idx="0">
                  <c:v>35</c:v>
                </c:pt>
                <c:pt idx="1">
                  <c:v>80</c:v>
                </c:pt>
              </c:numCache>
            </c:numRef>
          </c:val>
          <c:smooth val="0"/>
          <c:extLst>
            <c:ext xmlns:c16="http://schemas.microsoft.com/office/drawing/2014/chart" uri="{C3380CC4-5D6E-409C-BE32-E72D297353CC}">
              <c16:uniqueId val="{00000018-8A2E-4DA5-892C-9CC3D0D90541}"/>
            </c:ext>
          </c:extLst>
        </c:ser>
        <c:ser>
          <c:idx val="25"/>
          <c:order val="25"/>
          <c:tx>
            <c:strRef>
              <c:f>'DT 4 MRI'!$AA$3:$AA$4</c:f>
              <c:strCache>
                <c:ptCount val="1"/>
                <c:pt idx="0">
                  <c:v>26</c:v>
                </c:pt>
              </c:strCache>
            </c:strRef>
          </c:tx>
          <c:spPr>
            <a:ln w="22225" cap="rnd" cmpd="sng" algn="ctr">
              <a:solidFill>
                <a:schemeClr val="accent2">
                  <a:lumMod val="60000"/>
                  <a:lumOff val="40000"/>
                </a:schemeClr>
              </a:solidFill>
              <a:round/>
            </a:ln>
            <a:effectLst/>
          </c:spPr>
          <c:marker>
            <c:symbol val="circle"/>
            <c:size val="4"/>
            <c:spPr>
              <a:solidFill>
                <a:schemeClr val="accent2">
                  <a:lumMod val="60000"/>
                  <a:lumOff val="40000"/>
                </a:schemeClr>
              </a:solidFill>
              <a:ln w="9525" cap="flat" cmpd="sng" algn="ctr">
                <a:solidFill>
                  <a:schemeClr val="accent2">
                    <a:lumMod val="60000"/>
                    <a:lumOff val="40000"/>
                  </a:schemeClr>
                </a:solidFill>
                <a:round/>
              </a:ln>
              <a:effectLst/>
            </c:spPr>
          </c:marker>
          <c:cat>
            <c:strRef>
              <c:f>'DT 4 MRI'!$A$5:$A$6</c:f>
              <c:strCache>
                <c:ptCount val="2"/>
                <c:pt idx="0">
                  <c:v>2015</c:v>
                </c:pt>
                <c:pt idx="1">
                  <c:v>2021</c:v>
                </c:pt>
              </c:strCache>
            </c:strRef>
          </c:cat>
          <c:val>
            <c:numRef>
              <c:f>'DT 4 MRI'!$AA$5:$AA$6</c:f>
              <c:numCache>
                <c:formatCode>General</c:formatCode>
                <c:ptCount val="2"/>
                <c:pt idx="0">
                  <c:v>59</c:v>
                </c:pt>
                <c:pt idx="1">
                  <c:v>92</c:v>
                </c:pt>
              </c:numCache>
            </c:numRef>
          </c:val>
          <c:smooth val="0"/>
          <c:extLst>
            <c:ext xmlns:c16="http://schemas.microsoft.com/office/drawing/2014/chart" uri="{C3380CC4-5D6E-409C-BE32-E72D297353CC}">
              <c16:uniqueId val="{00000019-8A2E-4DA5-892C-9CC3D0D90541}"/>
            </c:ext>
          </c:extLst>
        </c:ser>
        <c:ser>
          <c:idx val="26"/>
          <c:order val="26"/>
          <c:tx>
            <c:strRef>
              <c:f>'DT 4 MRI'!$AB$3:$AB$4</c:f>
              <c:strCache>
                <c:ptCount val="1"/>
                <c:pt idx="0">
                  <c:v>28</c:v>
                </c:pt>
              </c:strCache>
            </c:strRef>
          </c:tx>
          <c:spPr>
            <a:ln w="22225" cap="rnd" cmpd="sng" algn="ctr">
              <a:solidFill>
                <a:schemeClr val="accent3">
                  <a:lumMod val="60000"/>
                  <a:lumOff val="40000"/>
                </a:schemeClr>
              </a:solidFill>
              <a:round/>
            </a:ln>
            <a:effectLst/>
          </c:spPr>
          <c:marker>
            <c:symbol val="circle"/>
            <c:size val="4"/>
            <c:spPr>
              <a:solidFill>
                <a:schemeClr val="accent3">
                  <a:lumMod val="60000"/>
                  <a:lumOff val="40000"/>
                </a:schemeClr>
              </a:solidFill>
              <a:ln w="9525" cap="flat" cmpd="sng" algn="ctr">
                <a:solidFill>
                  <a:schemeClr val="accent3">
                    <a:lumMod val="60000"/>
                    <a:lumOff val="40000"/>
                  </a:schemeClr>
                </a:solidFill>
                <a:round/>
              </a:ln>
              <a:effectLst/>
            </c:spPr>
          </c:marker>
          <c:cat>
            <c:strRef>
              <c:f>'DT 4 MRI'!$A$5:$A$6</c:f>
              <c:strCache>
                <c:ptCount val="2"/>
                <c:pt idx="0">
                  <c:v>2015</c:v>
                </c:pt>
                <c:pt idx="1">
                  <c:v>2021</c:v>
                </c:pt>
              </c:strCache>
            </c:strRef>
          </c:cat>
          <c:val>
            <c:numRef>
              <c:f>'DT 4 MRI'!$AB$5:$AB$6</c:f>
              <c:numCache>
                <c:formatCode>General</c:formatCode>
                <c:ptCount val="2"/>
                <c:pt idx="0">
                  <c:v>28</c:v>
                </c:pt>
                <c:pt idx="1">
                  <c:v>62</c:v>
                </c:pt>
              </c:numCache>
            </c:numRef>
          </c:val>
          <c:smooth val="0"/>
          <c:extLst>
            <c:ext xmlns:c16="http://schemas.microsoft.com/office/drawing/2014/chart" uri="{C3380CC4-5D6E-409C-BE32-E72D297353CC}">
              <c16:uniqueId val="{0000001A-8A2E-4DA5-892C-9CC3D0D90541}"/>
            </c:ext>
          </c:extLst>
        </c:ser>
        <c:ser>
          <c:idx val="27"/>
          <c:order val="27"/>
          <c:tx>
            <c:strRef>
              <c:f>'DT 4 MRI'!$AC$3:$AC$4</c:f>
              <c:strCache>
                <c:ptCount val="1"/>
                <c:pt idx="0">
                  <c:v>29</c:v>
                </c:pt>
              </c:strCache>
            </c:strRef>
          </c:tx>
          <c:spPr>
            <a:ln w="22225" cap="rnd" cmpd="sng" algn="ctr">
              <a:solidFill>
                <a:schemeClr val="accent4">
                  <a:lumMod val="60000"/>
                  <a:lumOff val="40000"/>
                </a:schemeClr>
              </a:solidFill>
              <a:round/>
            </a:ln>
            <a:effectLst/>
          </c:spPr>
          <c:marker>
            <c:symbol val="circle"/>
            <c:size val="4"/>
            <c:spPr>
              <a:solidFill>
                <a:schemeClr val="accent4">
                  <a:lumMod val="60000"/>
                  <a:lumOff val="40000"/>
                </a:schemeClr>
              </a:solidFill>
              <a:ln w="9525" cap="flat" cmpd="sng" algn="ctr">
                <a:solidFill>
                  <a:schemeClr val="accent4">
                    <a:lumMod val="60000"/>
                    <a:lumOff val="40000"/>
                  </a:schemeClr>
                </a:solidFill>
                <a:round/>
              </a:ln>
              <a:effectLst/>
            </c:spPr>
          </c:marker>
          <c:cat>
            <c:strRef>
              <c:f>'DT 4 MRI'!$A$5:$A$6</c:f>
              <c:strCache>
                <c:ptCount val="2"/>
                <c:pt idx="0">
                  <c:v>2015</c:v>
                </c:pt>
                <c:pt idx="1">
                  <c:v>2021</c:v>
                </c:pt>
              </c:strCache>
            </c:strRef>
          </c:cat>
          <c:val>
            <c:numRef>
              <c:f>'DT 4 MRI'!$AC$5:$AC$6</c:f>
              <c:numCache>
                <c:formatCode>General</c:formatCode>
                <c:ptCount val="2"/>
                <c:pt idx="0">
                  <c:v>1.8</c:v>
                </c:pt>
                <c:pt idx="1">
                  <c:v>35</c:v>
                </c:pt>
              </c:numCache>
            </c:numRef>
          </c:val>
          <c:smooth val="0"/>
          <c:extLst>
            <c:ext xmlns:c16="http://schemas.microsoft.com/office/drawing/2014/chart" uri="{C3380CC4-5D6E-409C-BE32-E72D297353CC}">
              <c16:uniqueId val="{0000001B-8A2E-4DA5-892C-9CC3D0D90541}"/>
            </c:ext>
          </c:extLst>
        </c:ser>
        <c:ser>
          <c:idx val="28"/>
          <c:order val="28"/>
          <c:tx>
            <c:strRef>
              <c:f>'DT 4 MRI'!$AD$3:$AD$4</c:f>
              <c:strCache>
                <c:ptCount val="1"/>
                <c:pt idx="0">
                  <c:v>30</c:v>
                </c:pt>
              </c:strCache>
            </c:strRef>
          </c:tx>
          <c:spPr>
            <a:ln w="22225" cap="rnd" cmpd="sng" algn="ctr">
              <a:solidFill>
                <a:schemeClr val="accent5">
                  <a:lumMod val="60000"/>
                  <a:lumOff val="40000"/>
                </a:schemeClr>
              </a:solidFill>
              <a:round/>
            </a:ln>
            <a:effectLst/>
          </c:spPr>
          <c:marker>
            <c:symbol val="circle"/>
            <c:size val="4"/>
            <c:spPr>
              <a:solidFill>
                <a:schemeClr val="accent5">
                  <a:lumMod val="60000"/>
                  <a:lumOff val="40000"/>
                </a:schemeClr>
              </a:solidFill>
              <a:ln w="9525" cap="flat" cmpd="sng" algn="ctr">
                <a:solidFill>
                  <a:schemeClr val="accent5">
                    <a:lumMod val="60000"/>
                    <a:lumOff val="40000"/>
                  </a:schemeClr>
                </a:solidFill>
                <a:round/>
              </a:ln>
              <a:effectLst/>
            </c:spPr>
          </c:marker>
          <c:cat>
            <c:strRef>
              <c:f>'DT 4 MRI'!$A$5:$A$6</c:f>
              <c:strCache>
                <c:ptCount val="2"/>
                <c:pt idx="0">
                  <c:v>2015</c:v>
                </c:pt>
                <c:pt idx="1">
                  <c:v>2021</c:v>
                </c:pt>
              </c:strCache>
            </c:strRef>
          </c:cat>
          <c:val>
            <c:numRef>
              <c:f>'DT 4 MRI'!$AD$5:$AD$6</c:f>
              <c:numCache>
                <c:formatCode>General</c:formatCode>
                <c:ptCount val="2"/>
                <c:pt idx="0">
                  <c:v>0.4</c:v>
                </c:pt>
                <c:pt idx="1">
                  <c:v>45</c:v>
                </c:pt>
              </c:numCache>
            </c:numRef>
          </c:val>
          <c:smooth val="0"/>
          <c:extLst>
            <c:ext xmlns:c16="http://schemas.microsoft.com/office/drawing/2014/chart" uri="{C3380CC4-5D6E-409C-BE32-E72D297353CC}">
              <c16:uniqueId val="{0000001C-8A2E-4DA5-892C-9CC3D0D90541}"/>
            </c:ext>
          </c:extLst>
        </c:ser>
        <c:ser>
          <c:idx val="29"/>
          <c:order val="29"/>
          <c:tx>
            <c:strRef>
              <c:f>'DT 4 MRI'!$AE$3:$AE$4</c:f>
              <c:strCache>
                <c:ptCount val="1"/>
                <c:pt idx="0">
                  <c:v>31</c:v>
                </c:pt>
              </c:strCache>
            </c:strRef>
          </c:tx>
          <c:spPr>
            <a:ln w="22225" cap="rnd" cmpd="sng" algn="ctr">
              <a:solidFill>
                <a:schemeClr val="accent6">
                  <a:lumMod val="60000"/>
                  <a:lumOff val="40000"/>
                </a:schemeClr>
              </a:solidFill>
              <a:round/>
            </a:ln>
            <a:effectLst/>
          </c:spPr>
          <c:marker>
            <c:symbol val="circle"/>
            <c:size val="4"/>
            <c:spPr>
              <a:solidFill>
                <a:schemeClr val="accent6">
                  <a:lumMod val="60000"/>
                  <a:lumOff val="40000"/>
                </a:schemeClr>
              </a:solidFill>
              <a:ln w="9525" cap="flat" cmpd="sng" algn="ctr">
                <a:solidFill>
                  <a:schemeClr val="accent6">
                    <a:lumMod val="60000"/>
                    <a:lumOff val="40000"/>
                  </a:schemeClr>
                </a:solidFill>
                <a:round/>
              </a:ln>
              <a:effectLst/>
            </c:spPr>
          </c:marker>
          <c:cat>
            <c:strRef>
              <c:f>'DT 4 MRI'!$A$5:$A$6</c:f>
              <c:strCache>
                <c:ptCount val="2"/>
                <c:pt idx="0">
                  <c:v>2015</c:v>
                </c:pt>
                <c:pt idx="1">
                  <c:v>2021</c:v>
                </c:pt>
              </c:strCache>
            </c:strRef>
          </c:cat>
          <c:val>
            <c:numRef>
              <c:f>'DT 4 MRI'!$AE$5:$AE$6</c:f>
              <c:numCache>
                <c:formatCode>General</c:formatCode>
                <c:ptCount val="2"/>
                <c:pt idx="0">
                  <c:v>3.4</c:v>
                </c:pt>
                <c:pt idx="1">
                  <c:v>50</c:v>
                </c:pt>
              </c:numCache>
            </c:numRef>
          </c:val>
          <c:smooth val="0"/>
          <c:extLst>
            <c:ext xmlns:c16="http://schemas.microsoft.com/office/drawing/2014/chart" uri="{C3380CC4-5D6E-409C-BE32-E72D297353CC}">
              <c16:uniqueId val="{0000001D-8A2E-4DA5-892C-9CC3D0D90541}"/>
            </c:ext>
          </c:extLst>
        </c:ser>
        <c:ser>
          <c:idx val="30"/>
          <c:order val="30"/>
          <c:tx>
            <c:strRef>
              <c:f>'DT 4 MRI'!$AF$3:$AF$4</c:f>
              <c:strCache>
                <c:ptCount val="1"/>
                <c:pt idx="0">
                  <c:v>32</c:v>
                </c:pt>
              </c:strCache>
            </c:strRef>
          </c:tx>
          <c:spPr>
            <a:ln w="22225" cap="rnd" cmpd="sng" algn="ctr">
              <a:solidFill>
                <a:schemeClr val="accent1">
                  <a:lumMod val="50000"/>
                </a:schemeClr>
              </a:solidFill>
              <a:round/>
            </a:ln>
            <a:effectLst/>
          </c:spPr>
          <c:marker>
            <c:symbol val="circle"/>
            <c:size val="4"/>
            <c:spPr>
              <a:solidFill>
                <a:schemeClr val="accent1">
                  <a:lumMod val="50000"/>
                </a:schemeClr>
              </a:solidFill>
              <a:ln w="9525" cap="flat" cmpd="sng" algn="ctr">
                <a:solidFill>
                  <a:schemeClr val="accent1">
                    <a:lumMod val="50000"/>
                  </a:schemeClr>
                </a:solidFill>
                <a:round/>
              </a:ln>
              <a:effectLst/>
            </c:spPr>
          </c:marker>
          <c:cat>
            <c:strRef>
              <c:f>'DT 4 MRI'!$A$5:$A$6</c:f>
              <c:strCache>
                <c:ptCount val="2"/>
                <c:pt idx="0">
                  <c:v>2015</c:v>
                </c:pt>
                <c:pt idx="1">
                  <c:v>2021</c:v>
                </c:pt>
              </c:strCache>
            </c:strRef>
          </c:cat>
          <c:val>
            <c:numRef>
              <c:f>'DT 4 MRI'!$AF$5:$AF$6</c:f>
              <c:numCache>
                <c:formatCode>General</c:formatCode>
                <c:ptCount val="2"/>
                <c:pt idx="0">
                  <c:v>0.3</c:v>
                </c:pt>
                <c:pt idx="1">
                  <c:v>27</c:v>
                </c:pt>
              </c:numCache>
            </c:numRef>
          </c:val>
          <c:smooth val="0"/>
          <c:extLst>
            <c:ext xmlns:c16="http://schemas.microsoft.com/office/drawing/2014/chart" uri="{C3380CC4-5D6E-409C-BE32-E72D297353CC}">
              <c16:uniqueId val="{0000001E-8A2E-4DA5-892C-9CC3D0D90541}"/>
            </c:ext>
          </c:extLst>
        </c:ser>
        <c:ser>
          <c:idx val="31"/>
          <c:order val="31"/>
          <c:tx>
            <c:strRef>
              <c:f>'DT 4 MRI'!$AG$3:$AG$4</c:f>
              <c:strCache>
                <c:ptCount val="1"/>
                <c:pt idx="0">
                  <c:v>33</c:v>
                </c:pt>
              </c:strCache>
            </c:strRef>
          </c:tx>
          <c:spPr>
            <a:ln w="22225" cap="rnd" cmpd="sng" algn="ctr">
              <a:solidFill>
                <a:schemeClr val="accent2">
                  <a:lumMod val="50000"/>
                </a:schemeClr>
              </a:solidFill>
              <a:round/>
            </a:ln>
            <a:effectLst/>
          </c:spPr>
          <c:marker>
            <c:symbol val="circle"/>
            <c:size val="4"/>
            <c:spPr>
              <a:solidFill>
                <a:schemeClr val="accent2">
                  <a:lumMod val="50000"/>
                </a:schemeClr>
              </a:solidFill>
              <a:ln w="9525" cap="flat" cmpd="sng" algn="ctr">
                <a:solidFill>
                  <a:schemeClr val="accent2">
                    <a:lumMod val="50000"/>
                  </a:schemeClr>
                </a:solidFill>
                <a:round/>
              </a:ln>
              <a:effectLst/>
            </c:spPr>
          </c:marker>
          <c:cat>
            <c:strRef>
              <c:f>'DT 4 MRI'!$A$5:$A$6</c:f>
              <c:strCache>
                <c:ptCount val="2"/>
                <c:pt idx="0">
                  <c:v>2015</c:v>
                </c:pt>
                <c:pt idx="1">
                  <c:v>2021</c:v>
                </c:pt>
              </c:strCache>
            </c:strRef>
          </c:cat>
          <c:val>
            <c:numRef>
              <c:f>'DT 4 MRI'!$AG$5:$AG$6</c:f>
              <c:numCache>
                <c:formatCode>General</c:formatCode>
                <c:ptCount val="2"/>
                <c:pt idx="0">
                  <c:v>13</c:v>
                </c:pt>
                <c:pt idx="1">
                  <c:v>65</c:v>
                </c:pt>
              </c:numCache>
            </c:numRef>
          </c:val>
          <c:smooth val="0"/>
          <c:extLst>
            <c:ext xmlns:c16="http://schemas.microsoft.com/office/drawing/2014/chart" uri="{C3380CC4-5D6E-409C-BE32-E72D297353CC}">
              <c16:uniqueId val="{0000001F-8A2E-4DA5-892C-9CC3D0D90541}"/>
            </c:ext>
          </c:extLst>
        </c:ser>
        <c:ser>
          <c:idx val="32"/>
          <c:order val="32"/>
          <c:tx>
            <c:strRef>
              <c:f>'DT 4 MRI'!$AH$3:$AH$4</c:f>
              <c:strCache>
                <c:ptCount val="1"/>
                <c:pt idx="0">
                  <c:v>34</c:v>
                </c:pt>
              </c:strCache>
            </c:strRef>
          </c:tx>
          <c:spPr>
            <a:ln w="22225" cap="rnd" cmpd="sng" algn="ctr">
              <a:solidFill>
                <a:schemeClr val="accent3">
                  <a:lumMod val="50000"/>
                </a:schemeClr>
              </a:solidFill>
              <a:round/>
            </a:ln>
            <a:effectLst/>
          </c:spPr>
          <c:marker>
            <c:symbol val="circle"/>
            <c:size val="4"/>
            <c:spPr>
              <a:solidFill>
                <a:schemeClr val="accent3">
                  <a:lumMod val="50000"/>
                </a:schemeClr>
              </a:solidFill>
              <a:ln w="9525" cap="flat" cmpd="sng" algn="ctr">
                <a:solidFill>
                  <a:schemeClr val="accent3">
                    <a:lumMod val="50000"/>
                  </a:schemeClr>
                </a:solidFill>
                <a:round/>
              </a:ln>
              <a:effectLst/>
            </c:spPr>
          </c:marker>
          <c:cat>
            <c:strRef>
              <c:f>'DT 4 MRI'!$A$5:$A$6</c:f>
              <c:strCache>
                <c:ptCount val="2"/>
                <c:pt idx="0">
                  <c:v>2015</c:v>
                </c:pt>
                <c:pt idx="1">
                  <c:v>2021</c:v>
                </c:pt>
              </c:strCache>
            </c:strRef>
          </c:cat>
          <c:val>
            <c:numRef>
              <c:f>'DT 4 MRI'!$AH$5:$AH$6</c:f>
              <c:numCache>
                <c:formatCode>General</c:formatCode>
                <c:ptCount val="2"/>
                <c:pt idx="0">
                  <c:v>3.4</c:v>
                </c:pt>
                <c:pt idx="1">
                  <c:v>43</c:v>
                </c:pt>
              </c:numCache>
            </c:numRef>
          </c:val>
          <c:smooth val="0"/>
          <c:extLst>
            <c:ext xmlns:c16="http://schemas.microsoft.com/office/drawing/2014/chart" uri="{C3380CC4-5D6E-409C-BE32-E72D297353CC}">
              <c16:uniqueId val="{00000020-8A2E-4DA5-892C-9CC3D0D90541}"/>
            </c:ext>
          </c:extLst>
        </c:ser>
        <c:ser>
          <c:idx val="33"/>
          <c:order val="33"/>
          <c:tx>
            <c:strRef>
              <c:f>'DT 4 MRI'!$AI$3:$AI$4</c:f>
              <c:strCache>
                <c:ptCount val="1"/>
                <c:pt idx="0">
                  <c:v>35</c:v>
                </c:pt>
              </c:strCache>
            </c:strRef>
          </c:tx>
          <c:spPr>
            <a:ln w="22225" cap="rnd" cmpd="sng" algn="ctr">
              <a:solidFill>
                <a:schemeClr val="accent4">
                  <a:lumMod val="50000"/>
                </a:schemeClr>
              </a:solidFill>
              <a:round/>
            </a:ln>
            <a:effectLst/>
          </c:spPr>
          <c:marker>
            <c:symbol val="circle"/>
            <c:size val="4"/>
            <c:spPr>
              <a:solidFill>
                <a:schemeClr val="accent4">
                  <a:lumMod val="50000"/>
                </a:schemeClr>
              </a:solidFill>
              <a:ln w="9525" cap="flat" cmpd="sng" algn="ctr">
                <a:solidFill>
                  <a:schemeClr val="accent4">
                    <a:lumMod val="50000"/>
                  </a:schemeClr>
                </a:solidFill>
                <a:round/>
              </a:ln>
              <a:effectLst/>
            </c:spPr>
          </c:marker>
          <c:cat>
            <c:strRef>
              <c:f>'DT 4 MRI'!$A$5:$A$6</c:f>
              <c:strCache>
                <c:ptCount val="2"/>
                <c:pt idx="0">
                  <c:v>2015</c:v>
                </c:pt>
                <c:pt idx="1">
                  <c:v>2021</c:v>
                </c:pt>
              </c:strCache>
            </c:strRef>
          </c:cat>
          <c:val>
            <c:numRef>
              <c:f>'DT 4 MRI'!$AI$5:$AI$6</c:f>
              <c:numCache>
                <c:formatCode>General</c:formatCode>
                <c:ptCount val="2"/>
                <c:pt idx="0">
                  <c:v>0</c:v>
                </c:pt>
                <c:pt idx="1">
                  <c:v>39</c:v>
                </c:pt>
              </c:numCache>
            </c:numRef>
          </c:val>
          <c:smooth val="0"/>
          <c:extLst>
            <c:ext xmlns:c16="http://schemas.microsoft.com/office/drawing/2014/chart" uri="{C3380CC4-5D6E-409C-BE32-E72D297353CC}">
              <c16:uniqueId val="{00000021-8A2E-4DA5-892C-9CC3D0D90541}"/>
            </c:ext>
          </c:extLst>
        </c:ser>
        <c:ser>
          <c:idx val="34"/>
          <c:order val="34"/>
          <c:tx>
            <c:strRef>
              <c:f>'DT 4 MRI'!$AJ$3:$AJ$4</c:f>
              <c:strCache>
                <c:ptCount val="1"/>
                <c:pt idx="0">
                  <c:v>36</c:v>
                </c:pt>
              </c:strCache>
            </c:strRef>
          </c:tx>
          <c:spPr>
            <a:ln w="22225" cap="rnd" cmpd="sng" algn="ctr">
              <a:solidFill>
                <a:schemeClr val="accent5">
                  <a:lumMod val="50000"/>
                </a:schemeClr>
              </a:solidFill>
              <a:round/>
            </a:ln>
            <a:effectLst/>
          </c:spPr>
          <c:marker>
            <c:symbol val="circle"/>
            <c:size val="4"/>
            <c:spPr>
              <a:solidFill>
                <a:schemeClr val="accent5">
                  <a:lumMod val="50000"/>
                </a:schemeClr>
              </a:solidFill>
              <a:ln w="9525" cap="flat" cmpd="sng" algn="ctr">
                <a:solidFill>
                  <a:schemeClr val="accent5">
                    <a:lumMod val="50000"/>
                  </a:schemeClr>
                </a:solidFill>
                <a:round/>
              </a:ln>
              <a:effectLst/>
            </c:spPr>
          </c:marker>
          <c:cat>
            <c:strRef>
              <c:f>'DT 4 MRI'!$A$5:$A$6</c:f>
              <c:strCache>
                <c:ptCount val="2"/>
                <c:pt idx="0">
                  <c:v>2015</c:v>
                </c:pt>
                <c:pt idx="1">
                  <c:v>2021</c:v>
                </c:pt>
              </c:strCache>
            </c:strRef>
          </c:cat>
          <c:val>
            <c:numRef>
              <c:f>'DT 4 MRI'!$AJ$5:$AJ$6</c:f>
              <c:numCache>
                <c:formatCode>General</c:formatCode>
                <c:ptCount val="2"/>
                <c:pt idx="0">
                  <c:v>0</c:v>
                </c:pt>
                <c:pt idx="1">
                  <c:v>40</c:v>
                </c:pt>
              </c:numCache>
            </c:numRef>
          </c:val>
          <c:smooth val="0"/>
          <c:extLst>
            <c:ext xmlns:c16="http://schemas.microsoft.com/office/drawing/2014/chart" uri="{C3380CC4-5D6E-409C-BE32-E72D297353CC}">
              <c16:uniqueId val="{00000022-8A2E-4DA5-892C-9CC3D0D90541}"/>
            </c:ext>
          </c:extLst>
        </c:ser>
        <c:ser>
          <c:idx val="35"/>
          <c:order val="35"/>
          <c:tx>
            <c:strRef>
              <c:f>'DT 4 MRI'!$AK$3:$AK$4</c:f>
              <c:strCache>
                <c:ptCount val="1"/>
                <c:pt idx="0">
                  <c:v>37</c:v>
                </c:pt>
              </c:strCache>
            </c:strRef>
          </c:tx>
          <c:spPr>
            <a:ln w="22225" cap="rnd" cmpd="sng" algn="ctr">
              <a:solidFill>
                <a:schemeClr val="accent6">
                  <a:lumMod val="50000"/>
                </a:schemeClr>
              </a:solidFill>
              <a:round/>
            </a:ln>
            <a:effectLst/>
          </c:spPr>
          <c:marker>
            <c:symbol val="circle"/>
            <c:size val="4"/>
            <c:spPr>
              <a:solidFill>
                <a:schemeClr val="accent6">
                  <a:lumMod val="50000"/>
                </a:schemeClr>
              </a:solidFill>
              <a:ln w="9525" cap="flat" cmpd="sng" algn="ctr">
                <a:solidFill>
                  <a:schemeClr val="accent6">
                    <a:lumMod val="50000"/>
                  </a:schemeClr>
                </a:solidFill>
                <a:round/>
              </a:ln>
              <a:effectLst/>
            </c:spPr>
          </c:marker>
          <c:cat>
            <c:strRef>
              <c:f>'DT 4 MRI'!$A$5:$A$6</c:f>
              <c:strCache>
                <c:ptCount val="2"/>
                <c:pt idx="0">
                  <c:v>2015</c:v>
                </c:pt>
                <c:pt idx="1">
                  <c:v>2021</c:v>
                </c:pt>
              </c:strCache>
            </c:strRef>
          </c:cat>
          <c:val>
            <c:numRef>
              <c:f>'DT 4 MRI'!$AK$5:$AK$6</c:f>
              <c:numCache>
                <c:formatCode>General</c:formatCode>
                <c:ptCount val="2"/>
                <c:pt idx="0">
                  <c:v>0.9</c:v>
                </c:pt>
                <c:pt idx="1">
                  <c:v>29</c:v>
                </c:pt>
              </c:numCache>
            </c:numRef>
          </c:val>
          <c:smooth val="0"/>
          <c:extLst>
            <c:ext xmlns:c16="http://schemas.microsoft.com/office/drawing/2014/chart" uri="{C3380CC4-5D6E-409C-BE32-E72D297353CC}">
              <c16:uniqueId val="{00000023-8A2E-4DA5-892C-9CC3D0D90541}"/>
            </c:ext>
          </c:extLst>
        </c:ser>
        <c:ser>
          <c:idx val="36"/>
          <c:order val="36"/>
          <c:tx>
            <c:strRef>
              <c:f>'DT 4 MRI'!$AL$3:$AL$4</c:f>
              <c:strCache>
                <c:ptCount val="1"/>
                <c:pt idx="0">
                  <c:v>38</c:v>
                </c:pt>
              </c:strCache>
            </c:strRef>
          </c:tx>
          <c:spPr>
            <a:ln w="22225" cap="rnd" cmpd="sng" algn="ctr">
              <a:solidFill>
                <a:schemeClr val="accent1">
                  <a:lumMod val="70000"/>
                  <a:lumOff val="30000"/>
                </a:schemeClr>
              </a:solidFill>
              <a:round/>
            </a:ln>
            <a:effectLst/>
          </c:spPr>
          <c:marker>
            <c:symbol val="circle"/>
            <c:size val="4"/>
            <c:spPr>
              <a:solidFill>
                <a:schemeClr val="accent1">
                  <a:lumMod val="70000"/>
                  <a:lumOff val="30000"/>
                </a:schemeClr>
              </a:solidFill>
              <a:ln w="9525" cap="flat" cmpd="sng" algn="ctr">
                <a:solidFill>
                  <a:schemeClr val="accent1">
                    <a:lumMod val="70000"/>
                    <a:lumOff val="30000"/>
                  </a:schemeClr>
                </a:solidFill>
                <a:round/>
              </a:ln>
              <a:effectLst/>
            </c:spPr>
          </c:marker>
          <c:cat>
            <c:strRef>
              <c:f>'DT 4 MRI'!$A$5:$A$6</c:f>
              <c:strCache>
                <c:ptCount val="2"/>
                <c:pt idx="0">
                  <c:v>2015</c:v>
                </c:pt>
                <c:pt idx="1">
                  <c:v>2021</c:v>
                </c:pt>
              </c:strCache>
            </c:strRef>
          </c:cat>
          <c:val>
            <c:numRef>
              <c:f>'DT 4 MRI'!$AL$5:$AL$6</c:f>
              <c:numCache>
                <c:formatCode>General</c:formatCode>
                <c:ptCount val="2"/>
                <c:pt idx="0">
                  <c:v>3.9</c:v>
                </c:pt>
                <c:pt idx="1">
                  <c:v>37</c:v>
                </c:pt>
              </c:numCache>
            </c:numRef>
          </c:val>
          <c:smooth val="0"/>
          <c:extLst>
            <c:ext xmlns:c16="http://schemas.microsoft.com/office/drawing/2014/chart" uri="{C3380CC4-5D6E-409C-BE32-E72D297353CC}">
              <c16:uniqueId val="{00000024-8A2E-4DA5-892C-9CC3D0D90541}"/>
            </c:ext>
          </c:extLst>
        </c:ser>
        <c:ser>
          <c:idx val="37"/>
          <c:order val="37"/>
          <c:tx>
            <c:strRef>
              <c:f>'DT 4 MRI'!$AM$3:$AM$4</c:f>
              <c:strCache>
                <c:ptCount val="1"/>
                <c:pt idx="0">
                  <c:v>39</c:v>
                </c:pt>
              </c:strCache>
            </c:strRef>
          </c:tx>
          <c:spPr>
            <a:ln w="22225" cap="rnd" cmpd="sng" algn="ctr">
              <a:solidFill>
                <a:schemeClr val="accent2">
                  <a:lumMod val="70000"/>
                  <a:lumOff val="30000"/>
                </a:schemeClr>
              </a:solidFill>
              <a:round/>
            </a:ln>
            <a:effectLst/>
          </c:spPr>
          <c:marker>
            <c:symbol val="circle"/>
            <c:size val="4"/>
            <c:spPr>
              <a:solidFill>
                <a:schemeClr val="accent2">
                  <a:lumMod val="70000"/>
                  <a:lumOff val="30000"/>
                </a:schemeClr>
              </a:solidFill>
              <a:ln w="9525" cap="flat" cmpd="sng" algn="ctr">
                <a:solidFill>
                  <a:schemeClr val="accent2">
                    <a:lumMod val="70000"/>
                    <a:lumOff val="30000"/>
                  </a:schemeClr>
                </a:solidFill>
                <a:round/>
              </a:ln>
              <a:effectLst/>
            </c:spPr>
          </c:marker>
          <c:cat>
            <c:strRef>
              <c:f>'DT 4 MRI'!$A$5:$A$6</c:f>
              <c:strCache>
                <c:ptCount val="2"/>
                <c:pt idx="0">
                  <c:v>2015</c:v>
                </c:pt>
                <c:pt idx="1">
                  <c:v>2021</c:v>
                </c:pt>
              </c:strCache>
            </c:strRef>
          </c:cat>
          <c:val>
            <c:numRef>
              <c:f>'DT 4 MRI'!$AM$5:$AM$6</c:f>
              <c:numCache>
                <c:formatCode>General</c:formatCode>
                <c:ptCount val="2"/>
                <c:pt idx="0">
                  <c:v>0.5</c:v>
                </c:pt>
                <c:pt idx="1">
                  <c:v>29</c:v>
                </c:pt>
              </c:numCache>
            </c:numRef>
          </c:val>
          <c:smooth val="0"/>
          <c:extLst>
            <c:ext xmlns:c16="http://schemas.microsoft.com/office/drawing/2014/chart" uri="{C3380CC4-5D6E-409C-BE32-E72D297353CC}">
              <c16:uniqueId val="{00000025-8A2E-4DA5-892C-9CC3D0D90541}"/>
            </c:ext>
          </c:extLst>
        </c:ser>
        <c:ser>
          <c:idx val="38"/>
          <c:order val="38"/>
          <c:tx>
            <c:strRef>
              <c:f>'DT 4 MRI'!$AN$3:$AN$4</c:f>
              <c:strCache>
                <c:ptCount val="1"/>
                <c:pt idx="0">
                  <c:v>40</c:v>
                </c:pt>
              </c:strCache>
            </c:strRef>
          </c:tx>
          <c:spPr>
            <a:ln w="22225" cap="rnd" cmpd="sng" algn="ctr">
              <a:solidFill>
                <a:schemeClr val="accent3">
                  <a:lumMod val="70000"/>
                  <a:lumOff val="30000"/>
                </a:schemeClr>
              </a:solidFill>
              <a:round/>
            </a:ln>
            <a:effectLst/>
          </c:spPr>
          <c:marker>
            <c:symbol val="circle"/>
            <c:size val="4"/>
            <c:spPr>
              <a:solidFill>
                <a:schemeClr val="accent3">
                  <a:lumMod val="70000"/>
                  <a:lumOff val="30000"/>
                </a:schemeClr>
              </a:solidFill>
              <a:ln w="9525" cap="flat" cmpd="sng" algn="ctr">
                <a:solidFill>
                  <a:schemeClr val="accent3">
                    <a:lumMod val="70000"/>
                    <a:lumOff val="30000"/>
                  </a:schemeClr>
                </a:solidFill>
                <a:round/>
              </a:ln>
              <a:effectLst/>
            </c:spPr>
          </c:marker>
          <c:cat>
            <c:strRef>
              <c:f>'DT 4 MRI'!$A$5:$A$6</c:f>
              <c:strCache>
                <c:ptCount val="2"/>
                <c:pt idx="0">
                  <c:v>2015</c:v>
                </c:pt>
                <c:pt idx="1">
                  <c:v>2021</c:v>
                </c:pt>
              </c:strCache>
            </c:strRef>
          </c:cat>
          <c:val>
            <c:numRef>
              <c:f>'DT 4 MRI'!$AN$5:$AN$6</c:f>
              <c:numCache>
                <c:formatCode>General</c:formatCode>
                <c:ptCount val="2"/>
                <c:pt idx="0">
                  <c:v>1.3</c:v>
                </c:pt>
                <c:pt idx="1">
                  <c:v>67</c:v>
                </c:pt>
              </c:numCache>
            </c:numRef>
          </c:val>
          <c:smooth val="0"/>
          <c:extLst>
            <c:ext xmlns:c16="http://schemas.microsoft.com/office/drawing/2014/chart" uri="{C3380CC4-5D6E-409C-BE32-E72D297353CC}">
              <c16:uniqueId val="{00000026-8A2E-4DA5-892C-9CC3D0D90541}"/>
            </c:ext>
          </c:extLst>
        </c:ser>
        <c:ser>
          <c:idx val="39"/>
          <c:order val="39"/>
          <c:tx>
            <c:strRef>
              <c:f>'DT 4 MRI'!$AO$3:$AO$4</c:f>
              <c:strCache>
                <c:ptCount val="1"/>
                <c:pt idx="0">
                  <c:v>41</c:v>
                </c:pt>
              </c:strCache>
            </c:strRef>
          </c:tx>
          <c:spPr>
            <a:ln w="22225" cap="rnd" cmpd="sng" algn="ctr">
              <a:solidFill>
                <a:schemeClr val="accent4">
                  <a:lumMod val="70000"/>
                  <a:lumOff val="30000"/>
                </a:schemeClr>
              </a:solidFill>
              <a:round/>
            </a:ln>
            <a:effectLst/>
          </c:spPr>
          <c:marker>
            <c:symbol val="circle"/>
            <c:size val="4"/>
            <c:spPr>
              <a:solidFill>
                <a:schemeClr val="accent4">
                  <a:lumMod val="70000"/>
                  <a:lumOff val="30000"/>
                </a:schemeClr>
              </a:solidFill>
              <a:ln w="9525" cap="flat" cmpd="sng" algn="ctr">
                <a:solidFill>
                  <a:schemeClr val="accent4">
                    <a:lumMod val="70000"/>
                    <a:lumOff val="30000"/>
                  </a:schemeClr>
                </a:solidFill>
                <a:round/>
              </a:ln>
              <a:effectLst/>
            </c:spPr>
          </c:marker>
          <c:cat>
            <c:strRef>
              <c:f>'DT 4 MRI'!$A$5:$A$6</c:f>
              <c:strCache>
                <c:ptCount val="2"/>
                <c:pt idx="0">
                  <c:v>2015</c:v>
                </c:pt>
                <c:pt idx="1">
                  <c:v>2021</c:v>
                </c:pt>
              </c:strCache>
            </c:strRef>
          </c:cat>
          <c:val>
            <c:numRef>
              <c:f>'DT 4 MRI'!$AO$5:$AO$6</c:f>
              <c:numCache>
                <c:formatCode>General</c:formatCode>
                <c:ptCount val="2"/>
                <c:pt idx="0">
                  <c:v>1.4</c:v>
                </c:pt>
                <c:pt idx="1">
                  <c:v>85</c:v>
                </c:pt>
              </c:numCache>
            </c:numRef>
          </c:val>
          <c:smooth val="0"/>
          <c:extLst>
            <c:ext xmlns:c16="http://schemas.microsoft.com/office/drawing/2014/chart" uri="{C3380CC4-5D6E-409C-BE32-E72D297353CC}">
              <c16:uniqueId val="{00000027-8A2E-4DA5-892C-9CC3D0D90541}"/>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134991487"/>
        <c:axId val="134979007"/>
      </c:lineChart>
      <c:catAx>
        <c:axId val="134991487"/>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Jaar</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chemeClr val="dk1">
                    <a:lumMod val="65000"/>
                    <a:lumOff val="35000"/>
                  </a:schemeClr>
                </a:solidFill>
                <a:latin typeface="+mn-lt"/>
                <a:ea typeface="+mn-ea"/>
                <a:cs typeface="+mn-cs"/>
              </a:defRPr>
            </a:pPr>
            <a:endParaRPr lang="nl-NL"/>
          </a:p>
        </c:txPr>
        <c:crossAx val="134979007"/>
        <c:crosses val="autoZero"/>
        <c:auto val="1"/>
        <c:lblAlgn val="ctr"/>
        <c:lblOffset val="100"/>
        <c:noMultiLvlLbl val="0"/>
      </c:catAx>
      <c:valAx>
        <c:axId val="134979007"/>
        <c:scaling>
          <c:orientation val="minMax"/>
        </c:scaling>
        <c:delete val="0"/>
        <c:axPos val="l"/>
        <c:majorGridlines>
          <c:spPr>
            <a:ln>
              <a:solidFill>
                <a:schemeClr val="dk1">
                  <a:lumMod val="15000"/>
                  <a:lumOff val="85000"/>
                </a:schemeClr>
              </a:solidFill>
            </a:ln>
            <a:effectLst/>
          </c:spPr>
        </c:majorGridlines>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nl-NL"/>
                  <a:t>% geschatte MRI implementatie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nl-NL"/>
          </a:p>
        </c:txPr>
        <c:crossAx val="134991487"/>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13</xdr:col>
      <xdr:colOff>258536</xdr:colOff>
      <xdr:row>15</xdr:row>
      <xdr:rowOff>101298</xdr:rowOff>
    </xdr:from>
    <xdr:to>
      <xdr:col>35</xdr:col>
      <xdr:colOff>518584</xdr:colOff>
      <xdr:row>22</xdr:row>
      <xdr:rowOff>56848</xdr:rowOff>
    </xdr:to>
    <mc:AlternateContent xmlns:mc="http://schemas.openxmlformats.org/markup-compatibility/2006" xmlns:a14="http://schemas.microsoft.com/office/drawing/2010/main">
      <mc:Choice Requires="a14">
        <xdr:graphicFrame macro="">
          <xdr:nvGraphicFramePr>
            <xdr:cNvPr id="3" name="Lab">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Lab"/>
            </a:graphicData>
          </a:graphic>
        </xdr:graphicFrame>
      </mc:Choice>
      <mc:Fallback xmlns="">
        <xdr:sp macro="" textlink="">
          <xdr:nvSpPr>
            <xdr:cNvPr id="0" name=""/>
            <xdr:cNvSpPr>
              <a:spLocks noTextEdit="1"/>
            </xdr:cNvSpPr>
          </xdr:nvSpPr>
          <xdr:spPr>
            <a:xfrm>
              <a:off x="6849836" y="3054048"/>
              <a:ext cx="11499548" cy="1089025"/>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xdr:from>
      <xdr:col>1</xdr:col>
      <xdr:colOff>0</xdr:colOff>
      <xdr:row>26</xdr:row>
      <xdr:rowOff>134559</xdr:rowOff>
    </xdr:from>
    <xdr:to>
      <xdr:col>9</xdr:col>
      <xdr:colOff>54429</xdr:colOff>
      <xdr:row>73</xdr:row>
      <xdr:rowOff>99634</xdr:rowOff>
    </xdr:to>
    <xdr:graphicFrame macro="">
      <xdr:nvGraphicFramePr>
        <xdr:cNvPr id="8" name="Grafiek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27214</xdr:colOff>
      <xdr:row>16</xdr:row>
      <xdr:rowOff>101297</xdr:rowOff>
    </xdr:from>
    <xdr:to>
      <xdr:col>12</xdr:col>
      <xdr:colOff>503465</xdr:colOff>
      <xdr:row>20</xdr:row>
      <xdr:rowOff>81643</xdr:rowOff>
    </xdr:to>
    <mc:AlternateContent xmlns:mc="http://schemas.openxmlformats.org/markup-compatibility/2006" xmlns:a14="http://schemas.microsoft.com/office/drawing/2010/main">
      <mc:Choice Requires="a14">
        <xdr:graphicFrame macro="">
          <xdr:nvGraphicFramePr>
            <xdr:cNvPr id="9" name="Jaar">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Jaar"/>
            </a:graphicData>
          </a:graphic>
        </xdr:graphicFrame>
      </mc:Choice>
      <mc:Fallback xmlns="">
        <xdr:sp macro="" textlink="">
          <xdr:nvSpPr>
            <xdr:cNvPr id="0" name=""/>
            <xdr:cNvSpPr>
              <a:spLocks noTextEdit="1"/>
            </xdr:cNvSpPr>
          </xdr:nvSpPr>
          <xdr:spPr>
            <a:xfrm>
              <a:off x="379639" y="3215972"/>
              <a:ext cx="6191251" cy="628046"/>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xdr:from>
      <xdr:col>9</xdr:col>
      <xdr:colOff>347738</xdr:colOff>
      <xdr:row>26</xdr:row>
      <xdr:rowOff>134559</xdr:rowOff>
    </xdr:from>
    <xdr:to>
      <xdr:col>18</xdr:col>
      <xdr:colOff>27214</xdr:colOff>
      <xdr:row>73</xdr:row>
      <xdr:rowOff>99634</xdr:rowOff>
    </xdr:to>
    <xdr:graphicFrame macro="">
      <xdr:nvGraphicFramePr>
        <xdr:cNvPr id="10" name="Grafiek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40217</xdr:colOff>
      <xdr:row>26</xdr:row>
      <xdr:rowOff>134559</xdr:rowOff>
    </xdr:from>
    <xdr:to>
      <xdr:col>27</xdr:col>
      <xdr:colOff>40822</xdr:colOff>
      <xdr:row>73</xdr:row>
      <xdr:rowOff>99634</xdr:rowOff>
    </xdr:to>
    <xdr:graphicFrame macro="">
      <xdr:nvGraphicFramePr>
        <xdr:cNvPr id="11" name="Grafiek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13607</xdr:colOff>
      <xdr:row>26</xdr:row>
      <xdr:rowOff>134559</xdr:rowOff>
    </xdr:from>
    <xdr:to>
      <xdr:col>35</xdr:col>
      <xdr:colOff>500894</xdr:colOff>
      <xdr:row>73</xdr:row>
      <xdr:rowOff>122464</xdr:rowOff>
    </xdr:to>
    <xdr:graphicFrame macro="">
      <xdr:nvGraphicFramePr>
        <xdr:cNvPr id="12" name="Grafiek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263183</xdr:colOff>
      <xdr:row>4</xdr:row>
      <xdr:rowOff>86632</xdr:rowOff>
    </xdr:from>
    <xdr:to>
      <xdr:col>9</xdr:col>
      <xdr:colOff>292666</xdr:colOff>
      <xdr:row>11</xdr:row>
      <xdr:rowOff>130982</xdr:rowOff>
    </xdr:to>
    <xdr:sp macro="" textlink="">
      <xdr:nvSpPr>
        <xdr:cNvPr id="13" name="Afgeronde rechthoek 12">
          <a:extLst>
            <a:ext uri="{FF2B5EF4-FFF2-40B4-BE49-F238E27FC236}">
              <a16:creationId xmlns:a16="http://schemas.microsoft.com/office/drawing/2014/main" id="{00000000-0008-0000-0000-00000D000000}"/>
            </a:ext>
          </a:extLst>
        </xdr:cNvPr>
        <xdr:cNvSpPr/>
      </xdr:nvSpPr>
      <xdr:spPr>
        <a:xfrm>
          <a:off x="3330233" y="1077232"/>
          <a:ext cx="1601108" cy="1177825"/>
        </a:xfrm>
        <a:prstGeom prst="roundRect">
          <a:avLst/>
        </a:prstGeom>
        <a:ln w="38100">
          <a:solidFill>
            <a:schemeClr val="accent5">
              <a:lumMod val="60000"/>
              <a:lumOff val="4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nl-NL" sz="1200"/>
            <a:t>Periode</a:t>
          </a:r>
          <a:endParaRPr lang="nl-NL" sz="1100"/>
        </a:p>
        <a:p>
          <a:pPr algn="ctr"/>
          <a:r>
            <a:rPr lang="nl-NL" sz="1800"/>
            <a:t>2015-2021</a:t>
          </a:r>
          <a:endParaRPr lang="nl-NL" sz="2000"/>
        </a:p>
      </xdr:txBody>
    </xdr:sp>
    <xdr:clientData/>
  </xdr:twoCellAnchor>
  <xdr:twoCellAnchor>
    <xdr:from>
      <xdr:col>10</xdr:col>
      <xdr:colOff>148997</xdr:colOff>
      <xdr:row>4</xdr:row>
      <xdr:rowOff>86632</xdr:rowOff>
    </xdr:from>
    <xdr:to>
      <xdr:col>17</xdr:col>
      <xdr:colOff>173792</xdr:colOff>
      <xdr:row>11</xdr:row>
      <xdr:rowOff>131233</xdr:rowOff>
    </xdr:to>
    <xdr:sp macro="" textlink="">
      <xdr:nvSpPr>
        <xdr:cNvPr id="14" name="Afgeronde rechthoek 13">
          <a:extLst>
            <a:ext uri="{FF2B5EF4-FFF2-40B4-BE49-F238E27FC236}">
              <a16:creationId xmlns:a16="http://schemas.microsoft.com/office/drawing/2014/main" id="{00000000-0008-0000-0000-00000E000000}"/>
            </a:ext>
          </a:extLst>
        </xdr:cNvPr>
        <xdr:cNvSpPr/>
      </xdr:nvSpPr>
      <xdr:spPr>
        <a:xfrm>
          <a:off x="5140097" y="1077232"/>
          <a:ext cx="3720495" cy="1178076"/>
        </a:xfrm>
        <a:prstGeom prst="roundRect">
          <a:avLst/>
        </a:prstGeom>
        <a:ln w="38100">
          <a:solidFill>
            <a:schemeClr val="accent5">
              <a:lumMod val="60000"/>
              <a:lumOff val="4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nl-NL" sz="1200"/>
            <a:t>Populatie </a:t>
          </a:r>
          <a:endParaRPr lang="nl-NL" sz="1100"/>
        </a:p>
        <a:p>
          <a:pPr algn="ctr"/>
          <a:r>
            <a:rPr lang="nl-NL" sz="1800"/>
            <a:t>Alle prostaatbiopten in biopsie-naïeve</a:t>
          </a:r>
          <a:r>
            <a:rPr lang="nl-NL" sz="1800" baseline="0"/>
            <a:t> mannen in Nederland </a:t>
          </a:r>
        </a:p>
        <a:p>
          <a:pPr algn="ctr"/>
          <a:r>
            <a:rPr lang="nl-NL" sz="1200" baseline="0"/>
            <a:t>(n= 106.159) </a:t>
          </a:r>
          <a:endParaRPr lang="nl-NL" sz="1200"/>
        </a:p>
      </xdr:txBody>
    </xdr:sp>
    <xdr:clientData/>
  </xdr:twoCellAnchor>
  <xdr:twoCellAnchor>
    <xdr:from>
      <xdr:col>17</xdr:col>
      <xdr:colOff>382548</xdr:colOff>
      <xdr:row>4</xdr:row>
      <xdr:rowOff>86632</xdr:rowOff>
    </xdr:from>
    <xdr:to>
      <xdr:col>24</xdr:col>
      <xdr:colOff>294707</xdr:colOff>
      <xdr:row>11</xdr:row>
      <xdr:rowOff>130982</xdr:rowOff>
    </xdr:to>
    <xdr:sp macro="" textlink="">
      <xdr:nvSpPr>
        <xdr:cNvPr id="15" name="Afgeronde rechthoek 14">
          <a:extLst>
            <a:ext uri="{FF2B5EF4-FFF2-40B4-BE49-F238E27FC236}">
              <a16:creationId xmlns:a16="http://schemas.microsoft.com/office/drawing/2014/main" id="{00000000-0008-0000-0000-00000F000000}"/>
            </a:ext>
          </a:extLst>
        </xdr:cNvPr>
        <xdr:cNvSpPr/>
      </xdr:nvSpPr>
      <xdr:spPr>
        <a:xfrm>
          <a:off x="9069348" y="1077232"/>
          <a:ext cx="3436409" cy="1177825"/>
        </a:xfrm>
        <a:prstGeom prst="roundRect">
          <a:avLst/>
        </a:prstGeom>
        <a:ln w="38100">
          <a:solidFill>
            <a:schemeClr val="accent5">
              <a:lumMod val="60000"/>
              <a:lumOff val="4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nl-NL" sz="1200"/>
            <a:t>Exclusie </a:t>
          </a:r>
          <a:endParaRPr lang="nl-NL" sz="1100"/>
        </a:p>
        <a:p>
          <a:pPr algn="ctr"/>
          <a:r>
            <a:rPr lang="nl-NL" sz="1800"/>
            <a:t>Eerder prostaatb</a:t>
          </a:r>
          <a:r>
            <a:rPr lang="nl-NL" sz="1800">
              <a:latin typeface="+mn-lt"/>
            </a:rPr>
            <a:t>iopt</a:t>
          </a:r>
          <a:r>
            <a:rPr lang="nl-NL" sz="1800" baseline="0">
              <a:latin typeface="+mn-lt"/>
            </a:rPr>
            <a:t> </a:t>
          </a:r>
          <a:r>
            <a:rPr lang="nl-NL" sz="1800" baseline="0">
              <a:latin typeface="+mn-lt"/>
              <a:cs typeface="Arial" panose="020B0604020202020204" pitchFamily="34" charset="0"/>
            </a:rPr>
            <a:t>≤10 jaar</a:t>
          </a:r>
          <a:br>
            <a:rPr lang="nl-NL" sz="1800" baseline="0">
              <a:latin typeface="+mn-lt"/>
              <a:cs typeface="Arial" panose="020B0604020202020204" pitchFamily="34" charset="0"/>
            </a:rPr>
          </a:br>
          <a:r>
            <a:rPr lang="nl-NL" sz="1800" baseline="0">
              <a:latin typeface="+mn-lt"/>
              <a:cs typeface="Arial" panose="020B0604020202020204" pitchFamily="34" charset="0"/>
            </a:rPr>
            <a:t>Eerdere diagnose prostaatkanker</a:t>
          </a:r>
          <a:endParaRPr lang="nl-NL" sz="1800">
            <a:latin typeface="+mn-lt"/>
          </a:endParaRPr>
        </a:p>
      </xdr:txBody>
    </xdr:sp>
    <xdr:clientData/>
  </xdr:twoCellAnchor>
  <xdr:twoCellAnchor>
    <xdr:from>
      <xdr:col>24</xdr:col>
      <xdr:colOff>503464</xdr:colOff>
      <xdr:row>4</xdr:row>
      <xdr:rowOff>86632</xdr:rowOff>
    </xdr:from>
    <xdr:to>
      <xdr:col>36</xdr:col>
      <xdr:colOff>3174</xdr:colOff>
      <xdr:row>11</xdr:row>
      <xdr:rowOff>130982</xdr:rowOff>
    </xdr:to>
    <xdr:sp macro="" textlink="">
      <xdr:nvSpPr>
        <xdr:cNvPr id="16" name="Afgeronde rechthoek 15">
          <a:extLst>
            <a:ext uri="{FF2B5EF4-FFF2-40B4-BE49-F238E27FC236}">
              <a16:creationId xmlns:a16="http://schemas.microsoft.com/office/drawing/2014/main" id="{00000000-0008-0000-0000-000010000000}"/>
            </a:ext>
          </a:extLst>
        </xdr:cNvPr>
        <xdr:cNvSpPr/>
      </xdr:nvSpPr>
      <xdr:spPr>
        <a:xfrm>
          <a:off x="12714514" y="1077232"/>
          <a:ext cx="5643335" cy="1177825"/>
        </a:xfrm>
        <a:prstGeom prst="roundRect">
          <a:avLst/>
        </a:prstGeom>
        <a:ln w="38100">
          <a:solidFill>
            <a:schemeClr val="accent5">
              <a:lumMod val="60000"/>
              <a:lumOff val="4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nl-NL" sz="1200"/>
            <a:t>MRI</a:t>
          </a:r>
          <a:r>
            <a:rPr lang="nl-NL" sz="1200" baseline="0"/>
            <a:t> info</a:t>
          </a:r>
          <a:r>
            <a:rPr lang="nl-NL" sz="1200"/>
            <a:t> </a:t>
          </a:r>
          <a:endParaRPr lang="nl-NL" sz="1100"/>
        </a:p>
        <a:p>
          <a:pPr algn="ctr"/>
          <a:r>
            <a:rPr lang="nl-NL" sz="1800"/>
            <a:t>MRI uptake werd geschat op basis van MRI-terminologie (o.a.</a:t>
          </a:r>
          <a:r>
            <a:rPr lang="nl-NL" sz="1800" baseline="0"/>
            <a:t> PI-RADS, fusiebiopt, etc.) in PA-aanvraag of -verslag</a:t>
          </a:r>
          <a:endParaRPr lang="nl-NL" sz="1800">
            <a:latin typeface="+mn-lt"/>
          </a:endParaRPr>
        </a:p>
      </xdr:txBody>
    </xdr:sp>
    <xdr:clientData/>
  </xdr:twoCellAnchor>
  <xdr:twoCellAnchor>
    <xdr:from>
      <xdr:col>1</xdr:col>
      <xdr:colOff>25399</xdr:colOff>
      <xdr:row>4</xdr:row>
      <xdr:rowOff>86632</xdr:rowOff>
    </xdr:from>
    <xdr:to>
      <xdr:col>6</xdr:col>
      <xdr:colOff>54427</xdr:colOff>
      <xdr:row>11</xdr:row>
      <xdr:rowOff>130982</xdr:rowOff>
    </xdr:to>
    <xdr:sp macro="" textlink="">
      <xdr:nvSpPr>
        <xdr:cNvPr id="17" name="Afgeronde rechthoek 16">
          <a:extLst>
            <a:ext uri="{FF2B5EF4-FFF2-40B4-BE49-F238E27FC236}">
              <a16:creationId xmlns:a16="http://schemas.microsoft.com/office/drawing/2014/main" id="{00000000-0008-0000-0000-000011000000}"/>
            </a:ext>
          </a:extLst>
        </xdr:cNvPr>
        <xdr:cNvSpPr/>
      </xdr:nvSpPr>
      <xdr:spPr>
        <a:xfrm>
          <a:off x="377824" y="1077232"/>
          <a:ext cx="2743653" cy="1177825"/>
        </a:xfrm>
        <a:prstGeom prst="roundRect">
          <a:avLst/>
        </a:prstGeom>
        <a:ln w="38100">
          <a:solidFill>
            <a:schemeClr val="accent5">
              <a:lumMod val="60000"/>
              <a:lumOff val="4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nl-NL" sz="1200"/>
            <a:t>Databron:</a:t>
          </a:r>
          <a:endParaRPr lang="nl-NL" sz="1100"/>
        </a:p>
        <a:p>
          <a:pPr algn="ctr"/>
          <a:r>
            <a:rPr lang="nl-NL" sz="1800"/>
            <a:t>PALGA</a:t>
          </a:r>
          <a:r>
            <a:rPr lang="nl-NL" sz="2000"/>
            <a:t> </a:t>
          </a:r>
          <a:br>
            <a:rPr lang="nl-NL" sz="2000"/>
          </a:br>
          <a:r>
            <a:rPr lang="nl-NL" sz="1200"/>
            <a:t>(</a:t>
          </a:r>
          <a:r>
            <a:rPr lang="nl-NL" sz="1200" b="0" i="0">
              <a:solidFill>
                <a:schemeClr val="dk1"/>
              </a:solidFill>
              <a:effectLst/>
              <a:latin typeface="+mn-lt"/>
              <a:ea typeface="+mn-ea"/>
              <a:cs typeface="+mn-cs"/>
            </a:rPr>
            <a:t>Pathologisch Anatomisch Landelijk Geautomatiseerd Archief)</a:t>
          </a:r>
          <a:endParaRPr lang="nl-NL" sz="12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nsen, Anne (Research &amp; Development)" refreshedDate="45888.583243865738" createdVersion="6" refreshedVersion="6" minRefreshableVersion="3" recordCount="287" xr:uid="{00000000-000A-0000-FFFF-FFFF00000000}">
  <cacheSource type="worksheet">
    <worksheetSource name="Tabel13"/>
  </cacheSource>
  <cacheFields count="7">
    <cacheField name="Lab" numFmtId="0">
      <sharedItems containsMixedTypes="1" containsNumber="1" containsInteger="1" minValue="1" maxValue="41" count="41">
        <n v="1"/>
        <n v="2"/>
        <n v="3"/>
        <n v="4"/>
        <n v="5"/>
        <n v="6"/>
        <n v="7"/>
        <n v="8"/>
        <n v="9"/>
        <n v="10"/>
        <n v="11"/>
        <n v="12"/>
        <n v="13"/>
        <n v="14"/>
        <n v="15"/>
        <n v="16"/>
        <n v="17"/>
        <n v="18"/>
        <n v="19"/>
        <n v="20"/>
        <n v="21"/>
        <n v="22"/>
        <n v="23"/>
        <n v="24"/>
        <n v="25"/>
        <n v="26"/>
        <n v="28"/>
        <n v="29"/>
        <n v="30"/>
        <n v="31"/>
        <n v="32"/>
        <n v="33"/>
        <n v="34"/>
        <n v="35"/>
        <n v="36"/>
        <n v="37"/>
        <n v="38"/>
        <n v="39"/>
        <n v="40"/>
        <n v="41"/>
        <s v="Heel NL"/>
      </sharedItems>
    </cacheField>
    <cacheField name="Jaar" numFmtId="0">
      <sharedItems containsSemiMixedTypes="0" containsString="0" containsNumber="1" containsInteger="1" minValue="2015" maxValue="2021" count="7">
        <n v="2015"/>
        <n v="2016"/>
        <n v="2017"/>
        <n v="2018"/>
        <n v="2019"/>
        <n v="2020"/>
        <n v="2021"/>
      </sharedItems>
    </cacheField>
    <cacheField name="Aantal biopten " numFmtId="0">
      <sharedItems containsSemiMixedTypes="0" containsString="0" containsNumber="1" containsInteger="1" minValue="33" maxValue="15936"/>
    </cacheField>
    <cacheField name="% Negatief biopt" numFmtId="0">
      <sharedItems containsSemiMixedTypes="0" containsString="0" containsNumber="1" containsInteger="1" minValue="11" maxValue="57"/>
    </cacheField>
    <cacheField name="% GG1 detectie" numFmtId="0">
      <sharedItems containsSemiMixedTypes="0" containsString="0" containsNumber="1" minValue="5" maxValue="33"/>
    </cacheField>
    <cacheField name="% GG≥2 detectie" numFmtId="0">
      <sharedItems containsSemiMixedTypes="0" containsString="0" containsNumber="1" containsInteger="1" minValue="19" maxValue="73"/>
    </cacheField>
    <cacheField name="% geschatte MRI implementatie" numFmtId="0">
      <sharedItems containsSemiMixedTypes="0" containsString="0" containsNumber="1" minValue="0" maxValue="9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7">
  <r>
    <x v="0"/>
    <x v="0"/>
    <n v="249"/>
    <n v="47"/>
    <n v="17"/>
    <n v="36"/>
    <n v="1.2"/>
  </r>
  <r>
    <x v="0"/>
    <x v="1"/>
    <n v="282"/>
    <n v="45"/>
    <n v="15"/>
    <n v="40"/>
    <n v="2.5"/>
  </r>
  <r>
    <x v="0"/>
    <x v="2"/>
    <n v="207"/>
    <n v="42"/>
    <n v="21"/>
    <n v="37"/>
    <n v="2.4"/>
  </r>
  <r>
    <x v="0"/>
    <x v="3"/>
    <n v="152"/>
    <n v="35"/>
    <n v="18"/>
    <n v="47"/>
    <n v="4.5999999999999996"/>
  </r>
  <r>
    <x v="0"/>
    <x v="4"/>
    <n v="148"/>
    <n v="35"/>
    <n v="16"/>
    <n v="48"/>
    <n v="10"/>
  </r>
  <r>
    <x v="0"/>
    <x v="5"/>
    <n v="108"/>
    <n v="20"/>
    <n v="13"/>
    <n v="67"/>
    <n v="15"/>
  </r>
  <r>
    <x v="0"/>
    <x v="6"/>
    <n v="153"/>
    <n v="22"/>
    <n v="24"/>
    <n v="54"/>
    <n v="20"/>
  </r>
  <r>
    <x v="1"/>
    <x v="0"/>
    <n v="252"/>
    <n v="48"/>
    <n v="14"/>
    <n v="38"/>
    <n v="0"/>
  </r>
  <r>
    <x v="1"/>
    <x v="1"/>
    <n v="317"/>
    <n v="49"/>
    <n v="19"/>
    <n v="32"/>
    <n v="0.3"/>
  </r>
  <r>
    <x v="1"/>
    <x v="2"/>
    <n v="388"/>
    <n v="41"/>
    <n v="18"/>
    <n v="41"/>
    <n v="1"/>
  </r>
  <r>
    <x v="1"/>
    <x v="3"/>
    <n v="301"/>
    <n v="46"/>
    <n v="14"/>
    <n v="40"/>
    <n v="2.2999999999999998"/>
  </r>
  <r>
    <x v="1"/>
    <x v="4"/>
    <n v="271"/>
    <n v="44"/>
    <n v="18"/>
    <n v="38"/>
    <n v="2.6"/>
  </r>
  <r>
    <x v="1"/>
    <x v="5"/>
    <n v="255"/>
    <n v="33"/>
    <n v="17"/>
    <n v="49"/>
    <n v="13"/>
  </r>
  <r>
    <x v="1"/>
    <x v="6"/>
    <n v="277"/>
    <n v="30"/>
    <n v="17"/>
    <n v="52"/>
    <n v="29"/>
  </r>
  <r>
    <x v="2"/>
    <x v="0"/>
    <n v="168"/>
    <n v="45"/>
    <n v="13"/>
    <n v="42"/>
    <n v="4.8"/>
  </r>
  <r>
    <x v="2"/>
    <x v="1"/>
    <n v="158"/>
    <n v="42"/>
    <n v="15"/>
    <n v="43"/>
    <n v="34"/>
  </r>
  <r>
    <x v="2"/>
    <x v="2"/>
    <n v="138"/>
    <n v="33"/>
    <n v="13"/>
    <n v="54"/>
    <n v="53"/>
  </r>
  <r>
    <x v="2"/>
    <x v="3"/>
    <n v="170"/>
    <n v="25"/>
    <n v="16"/>
    <n v="58"/>
    <n v="62"/>
  </r>
  <r>
    <x v="2"/>
    <x v="4"/>
    <n v="181"/>
    <n v="32"/>
    <n v="18"/>
    <n v="50"/>
    <n v="69"/>
  </r>
  <r>
    <x v="2"/>
    <x v="5"/>
    <n v="205"/>
    <n v="25"/>
    <n v="22"/>
    <n v="52"/>
    <n v="65"/>
  </r>
  <r>
    <x v="2"/>
    <x v="6"/>
    <n v="197"/>
    <n v="23"/>
    <n v="31"/>
    <n v="46"/>
    <n v="88"/>
  </r>
  <r>
    <x v="3"/>
    <x v="0"/>
    <n v="531"/>
    <n v="41"/>
    <n v="20"/>
    <n v="37"/>
    <n v="0.8"/>
  </r>
  <r>
    <x v="3"/>
    <x v="1"/>
    <n v="546"/>
    <n v="44"/>
    <n v="18"/>
    <n v="36"/>
    <n v="1.8"/>
  </r>
  <r>
    <x v="3"/>
    <x v="2"/>
    <n v="452"/>
    <n v="26"/>
    <n v="21"/>
    <n v="51"/>
    <n v="5.3"/>
  </r>
  <r>
    <x v="3"/>
    <x v="3"/>
    <n v="399"/>
    <n v="12"/>
    <n v="22"/>
    <n v="66"/>
    <n v="5.8"/>
  </r>
  <r>
    <x v="3"/>
    <x v="4"/>
    <n v="455"/>
    <n v="11"/>
    <n v="16"/>
    <n v="73"/>
    <n v="15"/>
  </r>
  <r>
    <x v="3"/>
    <x v="5"/>
    <n v="402"/>
    <n v="11"/>
    <n v="15"/>
    <n v="73"/>
    <n v="29"/>
  </r>
  <r>
    <x v="3"/>
    <x v="6"/>
    <n v="598"/>
    <n v="21"/>
    <n v="20"/>
    <n v="59"/>
    <n v="38"/>
  </r>
  <r>
    <x v="4"/>
    <x v="0"/>
    <n v="89"/>
    <n v="55"/>
    <n v="15"/>
    <n v="30"/>
    <n v="1.1000000000000001"/>
  </r>
  <r>
    <x v="4"/>
    <x v="1"/>
    <n v="77"/>
    <n v="47"/>
    <n v="10"/>
    <n v="43"/>
    <n v="2.6"/>
  </r>
  <r>
    <x v="4"/>
    <x v="2"/>
    <n v="114"/>
    <n v="50"/>
    <n v="16"/>
    <n v="33"/>
    <n v="11"/>
  </r>
  <r>
    <x v="4"/>
    <x v="3"/>
    <n v="66"/>
    <n v="44"/>
    <n v="18"/>
    <n v="36"/>
    <n v="12"/>
  </r>
  <r>
    <x v="4"/>
    <x v="4"/>
    <n v="70"/>
    <n v="43"/>
    <n v="19"/>
    <n v="39"/>
    <n v="24"/>
  </r>
  <r>
    <x v="4"/>
    <x v="5"/>
    <n v="78"/>
    <n v="27"/>
    <n v="19"/>
    <n v="54"/>
    <n v="62"/>
  </r>
  <r>
    <x v="4"/>
    <x v="6"/>
    <n v="75"/>
    <n v="32"/>
    <n v="24"/>
    <n v="44"/>
    <n v="47"/>
  </r>
  <r>
    <x v="5"/>
    <x v="0"/>
    <n v="86"/>
    <n v="48"/>
    <n v="16"/>
    <n v="36"/>
    <n v="7"/>
  </r>
  <r>
    <x v="5"/>
    <x v="1"/>
    <n v="82"/>
    <n v="34"/>
    <n v="27"/>
    <n v="39"/>
    <n v="3.7"/>
  </r>
  <r>
    <x v="5"/>
    <x v="2"/>
    <n v="106"/>
    <n v="52"/>
    <n v="13"/>
    <n v="34"/>
    <n v="1.9"/>
  </r>
  <r>
    <x v="5"/>
    <x v="3"/>
    <n v="80"/>
    <n v="42"/>
    <n v="6.2"/>
    <n v="50"/>
    <n v="11"/>
  </r>
  <r>
    <x v="5"/>
    <x v="4"/>
    <n v="78"/>
    <n v="36"/>
    <n v="14"/>
    <n v="50"/>
    <n v="73"/>
  </r>
  <r>
    <x v="5"/>
    <x v="5"/>
    <n v="69"/>
    <n v="35"/>
    <n v="13"/>
    <n v="52"/>
    <n v="74"/>
  </r>
  <r>
    <x v="5"/>
    <x v="6"/>
    <n v="77"/>
    <n v="39"/>
    <n v="10"/>
    <n v="51"/>
    <n v="49"/>
  </r>
  <r>
    <x v="6"/>
    <x v="0"/>
    <n v="655"/>
    <n v="51"/>
    <n v="14"/>
    <n v="35"/>
    <n v="2.9"/>
  </r>
  <r>
    <x v="6"/>
    <x v="1"/>
    <n v="852"/>
    <n v="48"/>
    <n v="9.5"/>
    <n v="42"/>
    <n v="3.6"/>
  </r>
  <r>
    <x v="6"/>
    <x v="2"/>
    <n v="695"/>
    <n v="47"/>
    <n v="12"/>
    <n v="41"/>
    <n v="4.2"/>
  </r>
  <r>
    <x v="6"/>
    <x v="3"/>
    <n v="752"/>
    <n v="40"/>
    <n v="11"/>
    <n v="49"/>
    <n v="9.1999999999999993"/>
  </r>
  <r>
    <x v="6"/>
    <x v="4"/>
    <n v="746"/>
    <n v="38"/>
    <n v="9.9"/>
    <n v="52"/>
    <n v="23"/>
  </r>
  <r>
    <x v="6"/>
    <x v="5"/>
    <n v="643"/>
    <n v="28"/>
    <n v="9.8000000000000007"/>
    <n v="62"/>
    <n v="33"/>
  </r>
  <r>
    <x v="6"/>
    <x v="6"/>
    <n v="547"/>
    <n v="24"/>
    <n v="13"/>
    <n v="63"/>
    <n v="38"/>
  </r>
  <r>
    <x v="7"/>
    <x v="0"/>
    <n v="278"/>
    <n v="46"/>
    <n v="22"/>
    <n v="32"/>
    <n v="2.9"/>
  </r>
  <r>
    <x v="7"/>
    <x v="1"/>
    <n v="334"/>
    <n v="52"/>
    <n v="17"/>
    <n v="31"/>
    <n v="3.3"/>
  </r>
  <r>
    <x v="7"/>
    <x v="2"/>
    <n v="229"/>
    <n v="45"/>
    <n v="19"/>
    <n v="36"/>
    <n v="5.7"/>
  </r>
  <r>
    <x v="7"/>
    <x v="3"/>
    <n v="241"/>
    <n v="24"/>
    <n v="16"/>
    <n v="59"/>
    <n v="36"/>
  </r>
  <r>
    <x v="7"/>
    <x v="4"/>
    <n v="244"/>
    <n v="22"/>
    <n v="21"/>
    <n v="57"/>
    <n v="40"/>
  </r>
  <r>
    <x v="7"/>
    <x v="5"/>
    <n v="206"/>
    <n v="21"/>
    <n v="21"/>
    <n v="58"/>
    <n v="53"/>
  </r>
  <r>
    <x v="7"/>
    <x v="6"/>
    <n v="249"/>
    <n v="20"/>
    <n v="18"/>
    <n v="61"/>
    <n v="50"/>
  </r>
  <r>
    <x v="8"/>
    <x v="0"/>
    <n v="206"/>
    <n v="45"/>
    <n v="21"/>
    <n v="34"/>
    <n v="16"/>
  </r>
  <r>
    <x v="8"/>
    <x v="1"/>
    <n v="53"/>
    <n v="36"/>
    <n v="19"/>
    <n v="45"/>
    <n v="53"/>
  </r>
  <r>
    <x v="8"/>
    <x v="2"/>
    <n v="78"/>
    <n v="33"/>
    <n v="19"/>
    <n v="47"/>
    <n v="54"/>
  </r>
  <r>
    <x v="8"/>
    <x v="3"/>
    <n v="102"/>
    <n v="41"/>
    <n v="12"/>
    <n v="47"/>
    <n v="41"/>
  </r>
  <r>
    <x v="8"/>
    <x v="4"/>
    <n v="116"/>
    <n v="37"/>
    <n v="14"/>
    <n v="48"/>
    <n v="41"/>
  </r>
  <r>
    <x v="8"/>
    <x v="5"/>
    <n v="152"/>
    <n v="34"/>
    <n v="14"/>
    <n v="52"/>
    <n v="68"/>
  </r>
  <r>
    <x v="8"/>
    <x v="6"/>
    <n v="169"/>
    <n v="24"/>
    <n v="18"/>
    <n v="58"/>
    <n v="66"/>
  </r>
  <r>
    <x v="9"/>
    <x v="0"/>
    <n v="210"/>
    <n v="47"/>
    <n v="33"/>
    <n v="19"/>
    <n v="1"/>
  </r>
  <r>
    <x v="9"/>
    <x v="1"/>
    <n v="221"/>
    <n v="48"/>
    <n v="26"/>
    <n v="26"/>
    <n v="2.7"/>
  </r>
  <r>
    <x v="9"/>
    <x v="2"/>
    <n v="266"/>
    <n v="47"/>
    <n v="23"/>
    <n v="30"/>
    <n v="5.3"/>
  </r>
  <r>
    <x v="9"/>
    <x v="3"/>
    <n v="245"/>
    <n v="26"/>
    <n v="25"/>
    <n v="49"/>
    <n v="8.6"/>
  </r>
  <r>
    <x v="9"/>
    <x v="4"/>
    <n v="259"/>
    <n v="34"/>
    <n v="24"/>
    <n v="42"/>
    <n v="19"/>
  </r>
  <r>
    <x v="9"/>
    <x v="5"/>
    <n v="260"/>
    <n v="23"/>
    <n v="33"/>
    <n v="44"/>
    <n v="38"/>
  </r>
  <r>
    <x v="9"/>
    <x v="6"/>
    <n v="336"/>
    <n v="31"/>
    <n v="27"/>
    <n v="41"/>
    <n v="38"/>
  </r>
  <r>
    <x v="10"/>
    <x v="0"/>
    <n v="935"/>
    <n v="42"/>
    <n v="15"/>
    <n v="42"/>
    <n v="0.3"/>
  </r>
  <r>
    <x v="10"/>
    <x v="1"/>
    <n v="990"/>
    <n v="42"/>
    <n v="16"/>
    <n v="41"/>
    <n v="0.7"/>
  </r>
  <r>
    <x v="10"/>
    <x v="2"/>
    <n v="1020"/>
    <n v="40"/>
    <n v="17"/>
    <n v="43"/>
    <n v="1.1000000000000001"/>
  </r>
  <r>
    <x v="10"/>
    <x v="3"/>
    <n v="1014"/>
    <n v="37"/>
    <n v="18"/>
    <n v="45"/>
    <n v="1.3"/>
  </r>
  <r>
    <x v="10"/>
    <x v="4"/>
    <n v="1050"/>
    <n v="33"/>
    <n v="17"/>
    <n v="50"/>
    <n v="4.5"/>
  </r>
  <r>
    <x v="10"/>
    <x v="5"/>
    <n v="633"/>
    <n v="25"/>
    <n v="12"/>
    <n v="62"/>
    <n v="34"/>
  </r>
  <r>
    <x v="10"/>
    <x v="6"/>
    <n v="740"/>
    <n v="23"/>
    <n v="13"/>
    <n v="64"/>
    <n v="39"/>
  </r>
  <r>
    <x v="11"/>
    <x v="0"/>
    <n v="461"/>
    <n v="42"/>
    <n v="20"/>
    <n v="38"/>
    <n v="1.1000000000000001"/>
  </r>
  <r>
    <x v="11"/>
    <x v="1"/>
    <n v="449"/>
    <n v="44"/>
    <n v="19"/>
    <n v="37"/>
    <n v="2.7"/>
  </r>
  <r>
    <x v="11"/>
    <x v="2"/>
    <n v="455"/>
    <n v="42"/>
    <n v="17"/>
    <n v="41"/>
    <n v="6.6"/>
  </r>
  <r>
    <x v="11"/>
    <x v="3"/>
    <n v="507"/>
    <n v="37"/>
    <n v="24"/>
    <n v="39"/>
    <n v="8.6999999999999993"/>
  </r>
  <r>
    <x v="11"/>
    <x v="4"/>
    <n v="524"/>
    <n v="35"/>
    <n v="21"/>
    <n v="45"/>
    <n v="31"/>
  </r>
  <r>
    <x v="11"/>
    <x v="5"/>
    <n v="397"/>
    <n v="27"/>
    <n v="16"/>
    <n v="57"/>
    <n v="59"/>
  </r>
  <r>
    <x v="11"/>
    <x v="6"/>
    <n v="421"/>
    <n v="25"/>
    <n v="18"/>
    <n v="57"/>
    <n v="62"/>
  </r>
  <r>
    <x v="12"/>
    <x v="0"/>
    <n v="513"/>
    <n v="45"/>
    <n v="23"/>
    <n v="31"/>
    <n v="13"/>
  </r>
  <r>
    <x v="12"/>
    <x v="1"/>
    <n v="615"/>
    <n v="48"/>
    <n v="18"/>
    <n v="33"/>
    <n v="11"/>
  </r>
  <r>
    <x v="12"/>
    <x v="2"/>
    <n v="541"/>
    <n v="46"/>
    <n v="20"/>
    <n v="34"/>
    <n v="3.1"/>
  </r>
  <r>
    <x v="12"/>
    <x v="3"/>
    <n v="536"/>
    <n v="38"/>
    <n v="18"/>
    <n v="44"/>
    <n v="8.1999999999999993"/>
  </r>
  <r>
    <x v="12"/>
    <x v="4"/>
    <n v="438"/>
    <n v="33"/>
    <n v="22"/>
    <n v="45"/>
    <n v="21"/>
  </r>
  <r>
    <x v="12"/>
    <x v="5"/>
    <n v="333"/>
    <n v="23"/>
    <n v="15"/>
    <n v="61"/>
    <n v="52"/>
  </r>
  <r>
    <x v="12"/>
    <x v="6"/>
    <n v="346"/>
    <n v="25"/>
    <n v="20"/>
    <n v="54"/>
    <n v="58"/>
  </r>
  <r>
    <x v="13"/>
    <x v="0"/>
    <n v="246"/>
    <n v="36"/>
    <n v="25"/>
    <n v="39"/>
    <n v="1.2"/>
  </r>
  <r>
    <x v="13"/>
    <x v="1"/>
    <n v="270"/>
    <n v="36"/>
    <n v="23"/>
    <n v="42"/>
    <n v="2.2000000000000002"/>
  </r>
  <r>
    <x v="13"/>
    <x v="2"/>
    <n v="309"/>
    <n v="36"/>
    <n v="20"/>
    <n v="44"/>
    <n v="4.2"/>
  </r>
  <r>
    <x v="13"/>
    <x v="3"/>
    <n v="247"/>
    <n v="35"/>
    <n v="19"/>
    <n v="46"/>
    <n v="4"/>
  </r>
  <r>
    <x v="13"/>
    <x v="4"/>
    <n v="245"/>
    <n v="23"/>
    <n v="22"/>
    <n v="54"/>
    <n v="14"/>
  </r>
  <r>
    <x v="13"/>
    <x v="5"/>
    <n v="223"/>
    <n v="22"/>
    <n v="17"/>
    <n v="61"/>
    <n v="39"/>
  </r>
  <r>
    <x v="13"/>
    <x v="6"/>
    <n v="255"/>
    <n v="20"/>
    <n v="15"/>
    <n v="66"/>
    <n v="67"/>
  </r>
  <r>
    <x v="14"/>
    <x v="0"/>
    <n v="593"/>
    <n v="37"/>
    <n v="20"/>
    <n v="41"/>
    <n v="11"/>
  </r>
  <r>
    <x v="14"/>
    <x v="1"/>
    <n v="730"/>
    <n v="42"/>
    <n v="19"/>
    <n v="38"/>
    <n v="16"/>
  </r>
  <r>
    <x v="14"/>
    <x v="2"/>
    <n v="695"/>
    <n v="39"/>
    <n v="19"/>
    <n v="42"/>
    <n v="36"/>
  </r>
  <r>
    <x v="14"/>
    <x v="3"/>
    <n v="754"/>
    <n v="34"/>
    <n v="17"/>
    <n v="49"/>
    <n v="46"/>
  </r>
  <r>
    <x v="14"/>
    <x v="4"/>
    <n v="852"/>
    <n v="33"/>
    <n v="21"/>
    <n v="46"/>
    <n v="45"/>
  </r>
  <r>
    <x v="14"/>
    <x v="5"/>
    <n v="658"/>
    <n v="29"/>
    <n v="19"/>
    <n v="52"/>
    <n v="62"/>
  </r>
  <r>
    <x v="14"/>
    <x v="6"/>
    <n v="728"/>
    <n v="29"/>
    <n v="13"/>
    <n v="58"/>
    <n v="62"/>
  </r>
  <r>
    <x v="15"/>
    <x v="0"/>
    <n v="510"/>
    <n v="45"/>
    <n v="22"/>
    <n v="33"/>
    <n v="0.4"/>
  </r>
  <r>
    <x v="15"/>
    <x v="1"/>
    <n v="474"/>
    <n v="43"/>
    <n v="22"/>
    <n v="35"/>
    <n v="0.8"/>
  </r>
  <r>
    <x v="15"/>
    <x v="2"/>
    <n v="511"/>
    <n v="45"/>
    <n v="19"/>
    <n v="37"/>
    <n v="1.6"/>
  </r>
  <r>
    <x v="15"/>
    <x v="3"/>
    <n v="450"/>
    <n v="44"/>
    <n v="19"/>
    <n v="37"/>
    <n v="3.6"/>
  </r>
  <r>
    <x v="15"/>
    <x v="4"/>
    <n v="438"/>
    <n v="36"/>
    <n v="25"/>
    <n v="39"/>
    <n v="16"/>
  </r>
  <r>
    <x v="15"/>
    <x v="5"/>
    <n v="414"/>
    <n v="22"/>
    <n v="26"/>
    <n v="51"/>
    <n v="46"/>
  </r>
  <r>
    <x v="15"/>
    <x v="6"/>
    <n v="409"/>
    <n v="20"/>
    <n v="29"/>
    <n v="50"/>
    <n v="67"/>
  </r>
  <r>
    <x v="16"/>
    <x v="0"/>
    <n v="116"/>
    <n v="35"/>
    <n v="27"/>
    <n v="38"/>
    <n v="10"/>
  </r>
  <r>
    <x v="16"/>
    <x v="1"/>
    <n v="120"/>
    <n v="33"/>
    <n v="22"/>
    <n v="44"/>
    <n v="13"/>
  </r>
  <r>
    <x v="16"/>
    <x v="2"/>
    <n v="92"/>
    <n v="41"/>
    <n v="27"/>
    <n v="32"/>
    <n v="22"/>
  </r>
  <r>
    <x v="16"/>
    <x v="3"/>
    <n v="94"/>
    <n v="36"/>
    <n v="15"/>
    <n v="48"/>
    <n v="29"/>
  </r>
  <r>
    <x v="16"/>
    <x v="4"/>
    <n v="68"/>
    <n v="28"/>
    <n v="13"/>
    <n v="59"/>
    <n v="50"/>
  </r>
  <r>
    <x v="16"/>
    <x v="5"/>
    <n v="104"/>
    <n v="26"/>
    <n v="25"/>
    <n v="49"/>
    <n v="88"/>
  </r>
  <r>
    <x v="16"/>
    <x v="6"/>
    <n v="102"/>
    <n v="17"/>
    <n v="26"/>
    <n v="57"/>
    <n v="93"/>
  </r>
  <r>
    <x v="17"/>
    <x v="0"/>
    <n v="335"/>
    <n v="55"/>
    <n v="20"/>
    <n v="24"/>
    <n v="0"/>
  </r>
  <r>
    <x v="17"/>
    <x v="1"/>
    <n v="321"/>
    <n v="49"/>
    <n v="26"/>
    <n v="24"/>
    <n v="0"/>
  </r>
  <r>
    <x v="17"/>
    <x v="2"/>
    <n v="312"/>
    <n v="49"/>
    <n v="23"/>
    <n v="27"/>
    <n v="0"/>
  </r>
  <r>
    <x v="17"/>
    <x v="3"/>
    <n v="259"/>
    <n v="42"/>
    <n v="26"/>
    <n v="32"/>
    <n v="0"/>
  </r>
  <r>
    <x v="17"/>
    <x v="4"/>
    <n v="271"/>
    <n v="31"/>
    <n v="23"/>
    <n v="47"/>
    <n v="1.8"/>
  </r>
  <r>
    <x v="17"/>
    <x v="5"/>
    <n v="247"/>
    <n v="18"/>
    <n v="16"/>
    <n v="66"/>
    <n v="3.6"/>
  </r>
  <r>
    <x v="17"/>
    <x v="6"/>
    <n v="247"/>
    <n v="22"/>
    <n v="15"/>
    <n v="64"/>
    <n v="8.1"/>
  </r>
  <r>
    <x v="18"/>
    <x v="0"/>
    <n v="419"/>
    <n v="51"/>
    <n v="22"/>
    <n v="27"/>
    <n v="0.7"/>
  </r>
  <r>
    <x v="18"/>
    <x v="1"/>
    <n v="475"/>
    <n v="49"/>
    <n v="24"/>
    <n v="27"/>
    <n v="0.6"/>
  </r>
  <r>
    <x v="18"/>
    <x v="2"/>
    <n v="464"/>
    <n v="44"/>
    <n v="25"/>
    <n v="31"/>
    <n v="1.7"/>
  </r>
  <r>
    <x v="18"/>
    <x v="3"/>
    <n v="427"/>
    <n v="38"/>
    <n v="18"/>
    <n v="44"/>
    <n v="6.3"/>
  </r>
  <r>
    <x v="18"/>
    <x v="4"/>
    <n v="443"/>
    <n v="31"/>
    <n v="23"/>
    <n v="46"/>
    <n v="13"/>
  </r>
  <r>
    <x v="18"/>
    <x v="5"/>
    <n v="355"/>
    <n v="27"/>
    <n v="22"/>
    <n v="51"/>
    <n v="19"/>
  </r>
  <r>
    <x v="18"/>
    <x v="6"/>
    <n v="392"/>
    <n v="25"/>
    <n v="24"/>
    <n v="50"/>
    <n v="26"/>
  </r>
  <r>
    <x v="19"/>
    <x v="0"/>
    <n v="227"/>
    <n v="49"/>
    <n v="19"/>
    <n v="32"/>
    <n v="3.1"/>
  </r>
  <r>
    <x v="19"/>
    <x v="1"/>
    <n v="189"/>
    <n v="54"/>
    <n v="11"/>
    <n v="35"/>
    <n v="14"/>
  </r>
  <r>
    <x v="19"/>
    <x v="2"/>
    <n v="174"/>
    <n v="43"/>
    <n v="20"/>
    <n v="38"/>
    <n v="31"/>
  </r>
  <r>
    <x v="19"/>
    <x v="3"/>
    <n v="159"/>
    <n v="49"/>
    <n v="16"/>
    <n v="35"/>
    <n v="36"/>
  </r>
  <r>
    <x v="19"/>
    <x v="4"/>
    <n v="70"/>
    <n v="27"/>
    <n v="14"/>
    <n v="59"/>
    <n v="89"/>
  </r>
  <r>
    <x v="19"/>
    <x v="5"/>
    <n v="86"/>
    <n v="24"/>
    <n v="14"/>
    <n v="62"/>
    <n v="83"/>
  </r>
  <r>
    <x v="19"/>
    <x v="6"/>
    <n v="33"/>
    <n v="30"/>
    <n v="15"/>
    <n v="55"/>
    <n v="85"/>
  </r>
  <r>
    <x v="20"/>
    <x v="0"/>
    <n v="250"/>
    <n v="39"/>
    <n v="16"/>
    <n v="45"/>
    <n v="1.2"/>
  </r>
  <r>
    <x v="20"/>
    <x v="1"/>
    <n v="225"/>
    <n v="34"/>
    <n v="18"/>
    <n v="48"/>
    <n v="0.9"/>
  </r>
  <r>
    <x v="20"/>
    <x v="2"/>
    <n v="282"/>
    <n v="37"/>
    <n v="10"/>
    <n v="52"/>
    <n v="3.9"/>
  </r>
  <r>
    <x v="20"/>
    <x v="3"/>
    <n v="306"/>
    <n v="31"/>
    <n v="12"/>
    <n v="56"/>
    <n v="9.5"/>
  </r>
  <r>
    <x v="20"/>
    <x v="4"/>
    <n v="277"/>
    <n v="29"/>
    <n v="13"/>
    <n v="57"/>
    <n v="35"/>
  </r>
  <r>
    <x v="20"/>
    <x v="5"/>
    <n v="238"/>
    <n v="26"/>
    <n v="11"/>
    <n v="63"/>
    <n v="44"/>
  </r>
  <r>
    <x v="20"/>
    <x v="6"/>
    <n v="324"/>
    <n v="25"/>
    <n v="11"/>
    <n v="64"/>
    <n v="47"/>
  </r>
  <r>
    <x v="21"/>
    <x v="0"/>
    <n v="365"/>
    <n v="50"/>
    <n v="27"/>
    <n v="23"/>
    <n v="1.1000000000000001"/>
  </r>
  <r>
    <x v="21"/>
    <x v="1"/>
    <n v="259"/>
    <n v="51"/>
    <n v="21"/>
    <n v="28"/>
    <n v="3.1"/>
  </r>
  <r>
    <x v="21"/>
    <x v="2"/>
    <n v="341"/>
    <n v="50"/>
    <n v="19"/>
    <n v="31"/>
    <n v="2.6"/>
  </r>
  <r>
    <x v="21"/>
    <x v="3"/>
    <n v="448"/>
    <n v="37"/>
    <n v="17"/>
    <n v="46"/>
    <n v="45"/>
  </r>
  <r>
    <x v="21"/>
    <x v="4"/>
    <n v="531"/>
    <n v="37"/>
    <n v="19"/>
    <n v="45"/>
    <n v="65"/>
  </r>
  <r>
    <x v="21"/>
    <x v="5"/>
    <n v="414"/>
    <n v="30"/>
    <n v="19"/>
    <n v="51"/>
    <n v="73"/>
  </r>
  <r>
    <x v="21"/>
    <x v="6"/>
    <n v="388"/>
    <n v="27"/>
    <n v="23"/>
    <n v="50"/>
    <n v="72"/>
  </r>
  <r>
    <x v="22"/>
    <x v="0"/>
    <n v="299"/>
    <n v="43"/>
    <n v="24"/>
    <n v="33"/>
    <n v="0"/>
  </r>
  <r>
    <x v="22"/>
    <x v="1"/>
    <n v="294"/>
    <n v="43"/>
    <n v="27"/>
    <n v="30"/>
    <n v="1"/>
  </r>
  <r>
    <x v="22"/>
    <x v="2"/>
    <n v="282"/>
    <n v="38"/>
    <n v="23"/>
    <n v="39"/>
    <n v="4.3"/>
  </r>
  <r>
    <x v="22"/>
    <x v="3"/>
    <n v="293"/>
    <n v="33"/>
    <n v="20"/>
    <n v="45"/>
    <n v="9.1999999999999993"/>
  </r>
  <r>
    <x v="22"/>
    <x v="4"/>
    <n v="263"/>
    <n v="21"/>
    <n v="26"/>
    <n v="51"/>
    <n v="24"/>
  </r>
  <r>
    <x v="22"/>
    <x v="5"/>
    <n v="216"/>
    <n v="16"/>
    <n v="27"/>
    <n v="57"/>
    <n v="50"/>
  </r>
  <r>
    <x v="22"/>
    <x v="6"/>
    <n v="280"/>
    <n v="16"/>
    <n v="19"/>
    <n v="64"/>
    <n v="51"/>
  </r>
  <r>
    <x v="23"/>
    <x v="0"/>
    <n v="293"/>
    <n v="47"/>
    <n v="20"/>
    <n v="33"/>
    <n v="0"/>
  </r>
  <r>
    <x v="23"/>
    <x v="1"/>
    <n v="276"/>
    <n v="43"/>
    <n v="22"/>
    <n v="35"/>
    <n v="0.7"/>
  </r>
  <r>
    <x v="23"/>
    <x v="2"/>
    <n v="291"/>
    <n v="45"/>
    <n v="19"/>
    <n v="36"/>
    <n v="0.3"/>
  </r>
  <r>
    <x v="23"/>
    <x v="3"/>
    <n v="306"/>
    <n v="40"/>
    <n v="17"/>
    <n v="42"/>
    <n v="3.3"/>
  </r>
  <r>
    <x v="23"/>
    <x v="4"/>
    <n v="278"/>
    <n v="36"/>
    <n v="11"/>
    <n v="53"/>
    <n v="29"/>
  </r>
  <r>
    <x v="23"/>
    <x v="5"/>
    <n v="208"/>
    <n v="29"/>
    <n v="15"/>
    <n v="56"/>
    <n v="62"/>
  </r>
  <r>
    <x v="23"/>
    <x v="6"/>
    <n v="271"/>
    <n v="25"/>
    <n v="14"/>
    <n v="61"/>
    <n v="90"/>
  </r>
  <r>
    <x v="24"/>
    <x v="0"/>
    <n v="357"/>
    <n v="39"/>
    <n v="22"/>
    <n v="39"/>
    <n v="35"/>
  </r>
  <r>
    <x v="24"/>
    <x v="1"/>
    <n v="418"/>
    <n v="33"/>
    <n v="20"/>
    <n v="46"/>
    <n v="55"/>
  </r>
  <r>
    <x v="24"/>
    <x v="2"/>
    <n v="463"/>
    <n v="24"/>
    <n v="16"/>
    <n v="60"/>
    <n v="60"/>
  </r>
  <r>
    <x v="24"/>
    <x v="3"/>
    <n v="532"/>
    <n v="19"/>
    <n v="20"/>
    <n v="61"/>
    <n v="66"/>
  </r>
  <r>
    <x v="24"/>
    <x v="4"/>
    <n v="543"/>
    <n v="26"/>
    <n v="17"/>
    <n v="57"/>
    <n v="70"/>
  </r>
  <r>
    <x v="24"/>
    <x v="5"/>
    <n v="583"/>
    <n v="17"/>
    <n v="20"/>
    <n v="62"/>
    <n v="80"/>
  </r>
  <r>
    <x v="24"/>
    <x v="6"/>
    <n v="695"/>
    <n v="22"/>
    <n v="23"/>
    <n v="54"/>
    <n v="80"/>
  </r>
  <r>
    <x v="25"/>
    <x v="0"/>
    <n v="132"/>
    <n v="34"/>
    <n v="20"/>
    <n v="45"/>
    <n v="59"/>
  </r>
  <r>
    <x v="25"/>
    <x v="1"/>
    <n v="137"/>
    <n v="38"/>
    <n v="19"/>
    <n v="43"/>
    <n v="75"/>
  </r>
  <r>
    <x v="25"/>
    <x v="2"/>
    <n v="145"/>
    <n v="23"/>
    <n v="12"/>
    <n v="64"/>
    <n v="89"/>
  </r>
  <r>
    <x v="25"/>
    <x v="3"/>
    <n v="210"/>
    <n v="29"/>
    <n v="21"/>
    <n v="50"/>
    <n v="87"/>
  </r>
  <r>
    <x v="25"/>
    <x v="4"/>
    <n v="259"/>
    <n v="30"/>
    <n v="19"/>
    <n v="51"/>
    <n v="86"/>
  </r>
  <r>
    <x v="25"/>
    <x v="5"/>
    <n v="215"/>
    <n v="30"/>
    <n v="10"/>
    <n v="60"/>
    <n v="80"/>
  </r>
  <r>
    <x v="25"/>
    <x v="6"/>
    <n v="200"/>
    <n v="23"/>
    <n v="14"/>
    <n v="62"/>
    <n v="92"/>
  </r>
  <r>
    <x v="26"/>
    <x v="0"/>
    <n v="198"/>
    <n v="38"/>
    <n v="16"/>
    <n v="46"/>
    <n v="28"/>
  </r>
  <r>
    <x v="26"/>
    <x v="1"/>
    <n v="164"/>
    <n v="38"/>
    <n v="7.9"/>
    <n v="52"/>
    <n v="40"/>
  </r>
  <r>
    <x v="26"/>
    <x v="2"/>
    <n v="218"/>
    <n v="39"/>
    <n v="11"/>
    <n v="49"/>
    <n v="61"/>
  </r>
  <r>
    <x v="26"/>
    <x v="3"/>
    <n v="244"/>
    <n v="38"/>
    <n v="9.4"/>
    <n v="52"/>
    <n v="65"/>
  </r>
  <r>
    <x v="26"/>
    <x v="4"/>
    <n v="269"/>
    <n v="36"/>
    <n v="20"/>
    <n v="44"/>
    <n v="62"/>
  </r>
  <r>
    <x v="26"/>
    <x v="5"/>
    <n v="253"/>
    <n v="37"/>
    <n v="17"/>
    <n v="45"/>
    <n v="76"/>
  </r>
  <r>
    <x v="26"/>
    <x v="6"/>
    <n v="216"/>
    <n v="30"/>
    <n v="18"/>
    <n v="52"/>
    <n v="62"/>
  </r>
  <r>
    <x v="27"/>
    <x v="0"/>
    <n v="619"/>
    <n v="44"/>
    <n v="24"/>
    <n v="32"/>
    <n v="1.8"/>
  </r>
  <r>
    <x v="27"/>
    <x v="1"/>
    <n v="748"/>
    <n v="43"/>
    <n v="20"/>
    <n v="36"/>
    <n v="4.4000000000000004"/>
  </r>
  <r>
    <x v="27"/>
    <x v="2"/>
    <n v="737"/>
    <n v="44"/>
    <n v="17"/>
    <n v="39"/>
    <n v="4.3"/>
  </r>
  <r>
    <x v="27"/>
    <x v="3"/>
    <n v="682"/>
    <n v="45"/>
    <n v="18"/>
    <n v="37"/>
    <n v="15"/>
  </r>
  <r>
    <x v="27"/>
    <x v="4"/>
    <n v="811"/>
    <n v="34"/>
    <n v="21"/>
    <n v="45"/>
    <n v="21"/>
  </r>
  <r>
    <x v="27"/>
    <x v="5"/>
    <n v="524"/>
    <n v="26"/>
    <n v="19"/>
    <n v="55"/>
    <n v="36"/>
  </r>
  <r>
    <x v="27"/>
    <x v="6"/>
    <n v="525"/>
    <n v="26"/>
    <n v="18"/>
    <n v="56"/>
    <n v="35"/>
  </r>
  <r>
    <x v="28"/>
    <x v="0"/>
    <n v="785"/>
    <n v="43"/>
    <n v="23"/>
    <n v="34"/>
    <n v="0.4"/>
  </r>
  <r>
    <x v="28"/>
    <x v="1"/>
    <n v="859"/>
    <n v="46"/>
    <n v="21"/>
    <n v="33"/>
    <n v="1.3"/>
  </r>
  <r>
    <x v="28"/>
    <x v="2"/>
    <n v="928"/>
    <n v="41"/>
    <n v="23"/>
    <n v="35"/>
    <n v="1.6"/>
  </r>
  <r>
    <x v="28"/>
    <x v="3"/>
    <n v="891"/>
    <n v="39"/>
    <n v="20"/>
    <n v="40"/>
    <n v="7.3"/>
  </r>
  <r>
    <x v="28"/>
    <x v="4"/>
    <n v="876"/>
    <n v="38"/>
    <n v="20"/>
    <n v="42"/>
    <n v="25"/>
  </r>
  <r>
    <x v="28"/>
    <x v="5"/>
    <n v="816"/>
    <n v="28"/>
    <n v="20"/>
    <n v="52"/>
    <n v="40"/>
  </r>
  <r>
    <x v="28"/>
    <x v="6"/>
    <n v="904"/>
    <n v="28"/>
    <n v="17"/>
    <n v="54"/>
    <n v="45"/>
  </r>
  <r>
    <x v="29"/>
    <x v="0"/>
    <n v="447"/>
    <n v="45"/>
    <n v="24"/>
    <n v="31"/>
    <n v="3.4"/>
  </r>
  <r>
    <x v="29"/>
    <x v="1"/>
    <n v="450"/>
    <n v="47"/>
    <n v="24"/>
    <n v="28"/>
    <n v="14"/>
  </r>
  <r>
    <x v="29"/>
    <x v="2"/>
    <n v="551"/>
    <n v="43"/>
    <n v="21"/>
    <n v="35"/>
    <n v="8"/>
  </r>
  <r>
    <x v="29"/>
    <x v="3"/>
    <n v="401"/>
    <n v="36"/>
    <n v="21"/>
    <n v="44"/>
    <n v="13"/>
  </r>
  <r>
    <x v="29"/>
    <x v="4"/>
    <n v="460"/>
    <n v="32"/>
    <n v="20"/>
    <n v="48"/>
    <n v="37"/>
  </r>
  <r>
    <x v="29"/>
    <x v="5"/>
    <n v="416"/>
    <n v="25"/>
    <n v="12"/>
    <n v="62"/>
    <n v="54"/>
  </r>
  <r>
    <x v="29"/>
    <x v="6"/>
    <n v="472"/>
    <n v="24"/>
    <n v="15"/>
    <n v="60"/>
    <n v="50"/>
  </r>
  <r>
    <x v="30"/>
    <x v="0"/>
    <n v="361"/>
    <n v="46"/>
    <n v="25"/>
    <n v="29"/>
    <n v="0.3"/>
  </r>
  <r>
    <x v="30"/>
    <x v="1"/>
    <n v="348"/>
    <n v="46"/>
    <n v="22"/>
    <n v="32"/>
    <n v="0.9"/>
  </r>
  <r>
    <x v="30"/>
    <x v="2"/>
    <n v="355"/>
    <n v="46"/>
    <n v="17"/>
    <n v="37"/>
    <n v="1.7"/>
  </r>
  <r>
    <x v="30"/>
    <x v="3"/>
    <n v="182"/>
    <n v="41"/>
    <n v="20"/>
    <n v="38"/>
    <n v="2.2000000000000002"/>
  </r>
  <r>
    <x v="30"/>
    <x v="4"/>
    <n v="316"/>
    <n v="33"/>
    <n v="23"/>
    <n v="43"/>
    <n v="13"/>
  </r>
  <r>
    <x v="30"/>
    <x v="5"/>
    <n v="290"/>
    <n v="31"/>
    <n v="14"/>
    <n v="54"/>
    <n v="36"/>
  </r>
  <r>
    <x v="30"/>
    <x v="6"/>
    <n v="290"/>
    <n v="31"/>
    <n v="19"/>
    <n v="51"/>
    <n v="27"/>
  </r>
  <r>
    <x v="31"/>
    <x v="0"/>
    <n v="823"/>
    <n v="45"/>
    <n v="20"/>
    <n v="35"/>
    <n v="13"/>
  </r>
  <r>
    <x v="31"/>
    <x v="1"/>
    <n v="818"/>
    <n v="47"/>
    <n v="17"/>
    <n v="36"/>
    <n v="26"/>
  </r>
  <r>
    <x v="31"/>
    <x v="2"/>
    <n v="663"/>
    <n v="36"/>
    <n v="20"/>
    <n v="45"/>
    <n v="23"/>
  </r>
  <r>
    <x v="31"/>
    <x v="3"/>
    <n v="718"/>
    <n v="34"/>
    <n v="18"/>
    <n v="47"/>
    <n v="36"/>
  </r>
  <r>
    <x v="31"/>
    <x v="4"/>
    <n v="851"/>
    <n v="32"/>
    <n v="16"/>
    <n v="52"/>
    <n v="51"/>
  </r>
  <r>
    <x v="31"/>
    <x v="5"/>
    <n v="665"/>
    <n v="26"/>
    <n v="21"/>
    <n v="53"/>
    <n v="68"/>
  </r>
  <r>
    <x v="31"/>
    <x v="6"/>
    <n v="723"/>
    <n v="27"/>
    <n v="18"/>
    <n v="55"/>
    <n v="65"/>
  </r>
  <r>
    <x v="32"/>
    <x v="0"/>
    <n v="785"/>
    <n v="43"/>
    <n v="24"/>
    <n v="32"/>
    <n v="3.4"/>
  </r>
  <r>
    <x v="32"/>
    <x v="1"/>
    <n v="884"/>
    <n v="43"/>
    <n v="22"/>
    <n v="35"/>
    <n v="8.8000000000000007"/>
  </r>
  <r>
    <x v="32"/>
    <x v="2"/>
    <n v="916"/>
    <n v="43"/>
    <n v="23"/>
    <n v="34"/>
    <n v="5.6"/>
  </r>
  <r>
    <x v="32"/>
    <x v="3"/>
    <n v="882"/>
    <n v="36"/>
    <n v="23"/>
    <n v="41"/>
    <n v="18"/>
  </r>
  <r>
    <x v="32"/>
    <x v="4"/>
    <n v="803"/>
    <n v="32"/>
    <n v="21"/>
    <n v="47"/>
    <n v="34"/>
  </r>
  <r>
    <x v="32"/>
    <x v="5"/>
    <n v="695"/>
    <n v="31"/>
    <n v="17"/>
    <n v="52"/>
    <n v="39"/>
  </r>
  <r>
    <x v="32"/>
    <x v="6"/>
    <n v="722"/>
    <n v="28"/>
    <n v="16"/>
    <n v="56"/>
    <n v="43"/>
  </r>
  <r>
    <x v="33"/>
    <x v="0"/>
    <n v="249"/>
    <n v="52"/>
    <n v="17"/>
    <n v="31"/>
    <n v="0"/>
  </r>
  <r>
    <x v="33"/>
    <x v="1"/>
    <n v="253"/>
    <n v="51"/>
    <n v="16"/>
    <n v="33"/>
    <n v="0.8"/>
  </r>
  <r>
    <x v="33"/>
    <x v="2"/>
    <n v="299"/>
    <n v="51"/>
    <n v="21"/>
    <n v="28"/>
    <n v="2"/>
  </r>
  <r>
    <x v="33"/>
    <x v="3"/>
    <n v="208"/>
    <n v="34"/>
    <n v="22"/>
    <n v="43"/>
    <n v="3.4"/>
  </r>
  <r>
    <x v="33"/>
    <x v="4"/>
    <n v="201"/>
    <n v="37"/>
    <n v="23"/>
    <n v="39"/>
    <n v="3"/>
  </r>
  <r>
    <x v="33"/>
    <x v="5"/>
    <n v="213"/>
    <n v="32"/>
    <n v="24"/>
    <n v="43"/>
    <n v="15"/>
  </r>
  <r>
    <x v="33"/>
    <x v="6"/>
    <n v="195"/>
    <n v="28"/>
    <n v="22"/>
    <n v="50"/>
    <n v="39"/>
  </r>
  <r>
    <x v="34"/>
    <x v="0"/>
    <n v="189"/>
    <n v="48"/>
    <n v="20"/>
    <n v="31"/>
    <n v="0"/>
  </r>
  <r>
    <x v="34"/>
    <x v="1"/>
    <n v="208"/>
    <n v="39"/>
    <n v="18"/>
    <n v="43"/>
    <n v="1.4"/>
  </r>
  <r>
    <x v="34"/>
    <x v="2"/>
    <n v="235"/>
    <n v="47"/>
    <n v="18"/>
    <n v="34"/>
    <n v="2.6"/>
  </r>
  <r>
    <x v="34"/>
    <x v="3"/>
    <n v="224"/>
    <n v="42"/>
    <n v="16"/>
    <n v="42"/>
    <n v="4"/>
  </r>
  <r>
    <x v="34"/>
    <x v="4"/>
    <n v="227"/>
    <n v="33"/>
    <n v="15"/>
    <n v="50"/>
    <n v="10"/>
  </r>
  <r>
    <x v="34"/>
    <x v="5"/>
    <n v="221"/>
    <n v="26"/>
    <n v="17"/>
    <n v="56"/>
    <n v="34"/>
  </r>
  <r>
    <x v="34"/>
    <x v="6"/>
    <n v="255"/>
    <n v="24"/>
    <n v="18"/>
    <n v="58"/>
    <n v="40"/>
  </r>
  <r>
    <x v="35"/>
    <x v="0"/>
    <n v="798"/>
    <n v="45"/>
    <n v="27"/>
    <n v="27"/>
    <n v="0.9"/>
  </r>
  <r>
    <x v="35"/>
    <x v="1"/>
    <n v="939"/>
    <n v="47"/>
    <n v="24"/>
    <n v="26"/>
    <n v="1.5"/>
  </r>
  <r>
    <x v="35"/>
    <x v="2"/>
    <n v="915"/>
    <n v="40"/>
    <n v="21"/>
    <n v="38"/>
    <n v="0.8"/>
  </r>
  <r>
    <x v="35"/>
    <x v="3"/>
    <n v="847"/>
    <n v="41"/>
    <n v="20"/>
    <n v="40"/>
    <n v="1.9"/>
  </r>
  <r>
    <x v="35"/>
    <x v="4"/>
    <n v="819"/>
    <n v="38"/>
    <n v="18"/>
    <n v="43"/>
    <n v="8.4"/>
  </r>
  <r>
    <x v="35"/>
    <x v="5"/>
    <n v="576"/>
    <n v="27"/>
    <n v="19"/>
    <n v="53"/>
    <n v="25"/>
  </r>
  <r>
    <x v="35"/>
    <x v="6"/>
    <n v="648"/>
    <n v="26"/>
    <n v="12"/>
    <n v="61"/>
    <n v="29"/>
  </r>
  <r>
    <x v="36"/>
    <x v="0"/>
    <n v="229"/>
    <n v="40"/>
    <n v="17"/>
    <n v="38"/>
    <n v="3.9"/>
  </r>
  <r>
    <x v="36"/>
    <x v="1"/>
    <n v="268"/>
    <n v="50"/>
    <n v="10"/>
    <n v="40"/>
    <n v="4.9000000000000004"/>
  </r>
  <r>
    <x v="36"/>
    <x v="2"/>
    <n v="234"/>
    <n v="41"/>
    <n v="13"/>
    <n v="46"/>
    <n v="8.1"/>
  </r>
  <r>
    <x v="36"/>
    <x v="3"/>
    <n v="233"/>
    <n v="42"/>
    <n v="19"/>
    <n v="38"/>
    <n v="27"/>
  </r>
  <r>
    <x v="36"/>
    <x v="4"/>
    <n v="259"/>
    <n v="31"/>
    <n v="16"/>
    <n v="53"/>
    <n v="56"/>
  </r>
  <r>
    <x v="36"/>
    <x v="5"/>
    <n v="227"/>
    <n v="32"/>
    <n v="14"/>
    <n v="53"/>
    <n v="42"/>
  </r>
  <r>
    <x v="36"/>
    <x v="6"/>
    <n v="248"/>
    <n v="28"/>
    <n v="11"/>
    <n v="60"/>
    <n v="37"/>
  </r>
  <r>
    <x v="37"/>
    <x v="0"/>
    <n v="369"/>
    <n v="41"/>
    <n v="18"/>
    <n v="40"/>
    <n v="0.5"/>
  </r>
  <r>
    <x v="37"/>
    <x v="1"/>
    <n v="481"/>
    <n v="42"/>
    <n v="16"/>
    <n v="42"/>
    <n v="0.6"/>
  </r>
  <r>
    <x v="37"/>
    <x v="2"/>
    <n v="504"/>
    <n v="48"/>
    <n v="14"/>
    <n v="37"/>
    <n v="0.4"/>
  </r>
  <r>
    <x v="37"/>
    <x v="3"/>
    <n v="516"/>
    <n v="35"/>
    <n v="18"/>
    <n v="46"/>
    <n v="7.4"/>
  </r>
  <r>
    <x v="37"/>
    <x v="4"/>
    <n v="618"/>
    <n v="35"/>
    <n v="13"/>
    <n v="51"/>
    <n v="6.1"/>
  </r>
  <r>
    <x v="37"/>
    <x v="5"/>
    <n v="694"/>
    <n v="33"/>
    <n v="9.8000000000000007"/>
    <n v="57"/>
    <n v="24"/>
  </r>
  <r>
    <x v="37"/>
    <x v="6"/>
    <n v="719"/>
    <n v="31"/>
    <n v="5"/>
    <n v="64"/>
    <n v="29"/>
  </r>
  <r>
    <x v="38"/>
    <x v="0"/>
    <n v="77"/>
    <n v="57"/>
    <n v="14"/>
    <n v="29"/>
    <n v="1.3"/>
  </r>
  <r>
    <x v="38"/>
    <x v="1"/>
    <n v="186"/>
    <n v="50"/>
    <n v="16"/>
    <n v="34"/>
    <n v="0.5"/>
  </r>
  <r>
    <x v="38"/>
    <x v="2"/>
    <n v="153"/>
    <n v="30"/>
    <n v="24"/>
    <n v="45"/>
    <n v="2"/>
  </r>
  <r>
    <x v="38"/>
    <x v="3"/>
    <n v="207"/>
    <n v="44"/>
    <n v="16"/>
    <n v="40"/>
    <n v="1.4"/>
  </r>
  <r>
    <x v="38"/>
    <x v="4"/>
    <n v="162"/>
    <n v="43"/>
    <n v="15"/>
    <n v="43"/>
    <n v="5.6"/>
  </r>
  <r>
    <x v="38"/>
    <x v="5"/>
    <n v="119"/>
    <n v="22"/>
    <n v="22"/>
    <n v="56"/>
    <n v="45"/>
  </r>
  <r>
    <x v="38"/>
    <x v="6"/>
    <n v="207"/>
    <n v="22"/>
    <n v="17"/>
    <n v="61"/>
    <n v="67"/>
  </r>
  <r>
    <x v="39"/>
    <x v="0"/>
    <n v="216"/>
    <n v="48"/>
    <n v="12"/>
    <n v="40"/>
    <n v="1.4"/>
  </r>
  <r>
    <x v="39"/>
    <x v="1"/>
    <n v="166"/>
    <n v="42"/>
    <n v="16"/>
    <n v="43"/>
    <n v="6"/>
  </r>
  <r>
    <x v="39"/>
    <x v="2"/>
    <n v="59"/>
    <n v="39"/>
    <n v="14"/>
    <n v="47"/>
    <n v="20"/>
  </r>
  <r>
    <x v="39"/>
    <x v="3"/>
    <n v="70"/>
    <n v="30"/>
    <n v="17"/>
    <n v="53"/>
    <n v="26"/>
  </r>
  <r>
    <x v="39"/>
    <x v="4"/>
    <n v="79"/>
    <n v="27"/>
    <n v="19"/>
    <n v="54"/>
    <n v="51"/>
  </r>
  <r>
    <x v="39"/>
    <x v="5"/>
    <n v="99"/>
    <n v="20"/>
    <n v="23"/>
    <n v="57"/>
    <n v="70"/>
  </r>
  <r>
    <x v="39"/>
    <x v="6"/>
    <n v="119"/>
    <n v="23"/>
    <n v="27"/>
    <n v="50"/>
    <n v="85"/>
  </r>
  <r>
    <x v="40"/>
    <x v="0"/>
    <n v="14920"/>
    <n v="45"/>
    <n v="21"/>
    <n v="34"/>
    <n v="4.7"/>
  </r>
  <r>
    <x v="40"/>
    <x v="1"/>
    <n v="15936"/>
    <n v="45"/>
    <n v="19"/>
    <n v="36"/>
    <n v="8"/>
  </r>
  <r>
    <x v="40"/>
    <x v="2"/>
    <n v="15817"/>
    <n v="41"/>
    <n v="19"/>
    <n v="39"/>
    <n v="9.8000000000000007"/>
  </r>
  <r>
    <x v="40"/>
    <x v="3"/>
    <n v="15355"/>
    <n v="36"/>
    <n v="18"/>
    <n v="45"/>
    <n v="18"/>
  </r>
  <r>
    <x v="40"/>
    <x v="4"/>
    <n v="15869"/>
    <n v="33"/>
    <n v="19"/>
    <n v="48"/>
    <n v="29"/>
  </r>
  <r>
    <x v="40"/>
    <x v="5"/>
    <n v="13510"/>
    <n v="26"/>
    <n v="17"/>
    <n v="56"/>
    <n v="46"/>
  </r>
  <r>
    <x v="40"/>
    <x v="6"/>
    <n v="14752"/>
    <n v="25"/>
    <n v="17"/>
    <n v="57"/>
    <n v="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Draaitabel2" cacheId="0" applyNumberFormats="0" applyBorderFormats="0" applyFontFormats="0" applyPatternFormats="0" applyAlignmentFormats="0" applyWidthHeightFormats="1" dataCaption="Waarden" updatedVersion="6" minRefreshableVersion="3" showDataTips="0" useAutoFormatting="1" rowGrandTotals="0" colGrandTotals="0" itemPrintTitles="1" createdVersion="6" indent="0" showHeaders="0" outline="1" outlineData="1" multipleFieldFilters="0">
  <location ref="A17:C58" firstHeaderRow="1" firstDataRow="2" firstDataCol="1"/>
  <pivotFields count="7">
    <pivotField axis="axisRow"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Col" showAll="0">
      <items count="8">
        <item x="0"/>
        <item h="1" x="1"/>
        <item h="1" x="2"/>
        <item h="1" x="3"/>
        <item h="1" x="4"/>
        <item h="1" x="5"/>
        <item x="6"/>
        <item t="default"/>
      </items>
    </pivotField>
    <pivotField showAll="0"/>
    <pivotField dataField="1" showAll="0"/>
    <pivotField showAll="0"/>
    <pivotField showAll="0"/>
    <pivotField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rowItems>
  <colFields count="1">
    <field x="1"/>
  </colFields>
  <colItems count="2">
    <i>
      <x/>
    </i>
    <i>
      <x v="6"/>
    </i>
  </colItems>
  <dataFields count="1">
    <dataField name="Som van % Negatief biopt"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Draaitabel1"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chartFormat="8">
  <location ref="A3:AO6" firstHeaderRow="1" firstDataRow="2" firstDataCol="1"/>
  <pivotFields count="7">
    <pivotField axis="axisCol"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Row" showAll="0">
      <items count="8">
        <item x="0"/>
        <item h="1" x="1"/>
        <item h="1" x="2"/>
        <item h="1" x="3"/>
        <item h="1" x="4"/>
        <item h="1" x="5"/>
        <item x="6"/>
        <item t="default"/>
      </items>
    </pivotField>
    <pivotField showAll="0"/>
    <pivotField dataField="1" showAll="0"/>
    <pivotField showAll="0"/>
    <pivotField showAll="0"/>
    <pivotField showAll="0"/>
  </pivotFields>
  <rowFields count="1">
    <field x="1"/>
  </rowFields>
  <rowItems count="2">
    <i>
      <x/>
    </i>
    <i>
      <x v="6"/>
    </i>
  </rowItems>
  <colFields count="1">
    <field x="0"/>
  </colFields>
  <col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colItems>
  <dataFields count="1">
    <dataField name="Som van % Negatief biopt" fld="3" baseField="1" baseItem="0"/>
  </dataFields>
  <chartFormats count="42">
    <chartFormat chart="7" format="329" series="1">
      <pivotArea type="data" outline="0" fieldPosition="0">
        <references count="2">
          <reference field="4294967294" count="1" selected="0">
            <x v="0"/>
          </reference>
          <reference field="0" count="1" selected="0">
            <x v="0"/>
          </reference>
        </references>
      </pivotArea>
    </chartFormat>
    <chartFormat chart="7" format="330" series="1">
      <pivotArea type="data" outline="0" fieldPosition="0">
        <references count="2">
          <reference field="4294967294" count="1" selected="0">
            <x v="0"/>
          </reference>
          <reference field="0" count="1" selected="0">
            <x v="1"/>
          </reference>
        </references>
      </pivotArea>
    </chartFormat>
    <chartFormat chart="7" format="331" series="1">
      <pivotArea type="data" outline="0" fieldPosition="0">
        <references count="2">
          <reference field="4294967294" count="1" selected="0">
            <x v="0"/>
          </reference>
          <reference field="0" count="1" selected="0">
            <x v="2"/>
          </reference>
        </references>
      </pivotArea>
    </chartFormat>
    <chartFormat chart="7" format="332" series="1">
      <pivotArea type="data" outline="0" fieldPosition="0">
        <references count="2">
          <reference field="4294967294" count="1" selected="0">
            <x v="0"/>
          </reference>
          <reference field="0" count="1" selected="0">
            <x v="3"/>
          </reference>
        </references>
      </pivotArea>
    </chartFormat>
    <chartFormat chart="7" format="333" series="1">
      <pivotArea type="data" outline="0" fieldPosition="0">
        <references count="2">
          <reference field="4294967294" count="1" selected="0">
            <x v="0"/>
          </reference>
          <reference field="0" count="1" selected="0">
            <x v="4"/>
          </reference>
        </references>
      </pivotArea>
    </chartFormat>
    <chartFormat chart="7" format="334" series="1">
      <pivotArea type="data" outline="0" fieldPosition="0">
        <references count="2">
          <reference field="4294967294" count="1" selected="0">
            <x v="0"/>
          </reference>
          <reference field="0" count="1" selected="0">
            <x v="5"/>
          </reference>
        </references>
      </pivotArea>
    </chartFormat>
    <chartFormat chart="7" format="335" series="1">
      <pivotArea type="data" outline="0" fieldPosition="0">
        <references count="2">
          <reference field="4294967294" count="1" selected="0">
            <x v="0"/>
          </reference>
          <reference field="0" count="1" selected="0">
            <x v="6"/>
          </reference>
        </references>
      </pivotArea>
    </chartFormat>
    <chartFormat chart="7" format="336" series="1">
      <pivotArea type="data" outline="0" fieldPosition="0">
        <references count="2">
          <reference field="4294967294" count="1" selected="0">
            <x v="0"/>
          </reference>
          <reference field="0" count="1" selected="0">
            <x v="7"/>
          </reference>
        </references>
      </pivotArea>
    </chartFormat>
    <chartFormat chart="7" format="337" series="1">
      <pivotArea type="data" outline="0" fieldPosition="0">
        <references count="2">
          <reference field="4294967294" count="1" selected="0">
            <x v="0"/>
          </reference>
          <reference field="0" count="1" selected="0">
            <x v="8"/>
          </reference>
        </references>
      </pivotArea>
    </chartFormat>
    <chartFormat chart="7" format="338" series="1">
      <pivotArea type="data" outline="0" fieldPosition="0">
        <references count="2">
          <reference field="4294967294" count="1" selected="0">
            <x v="0"/>
          </reference>
          <reference field="0" count="1" selected="0">
            <x v="9"/>
          </reference>
        </references>
      </pivotArea>
    </chartFormat>
    <chartFormat chart="7" format="339" series="1">
      <pivotArea type="data" outline="0" fieldPosition="0">
        <references count="2">
          <reference field="4294967294" count="1" selected="0">
            <x v="0"/>
          </reference>
          <reference field="0" count="1" selected="0">
            <x v="10"/>
          </reference>
        </references>
      </pivotArea>
    </chartFormat>
    <chartFormat chart="7" format="340" series="1">
      <pivotArea type="data" outline="0" fieldPosition="0">
        <references count="2">
          <reference field="4294967294" count="1" selected="0">
            <x v="0"/>
          </reference>
          <reference field="0" count="1" selected="0">
            <x v="11"/>
          </reference>
        </references>
      </pivotArea>
    </chartFormat>
    <chartFormat chart="7" format="341" series="1">
      <pivotArea type="data" outline="0" fieldPosition="0">
        <references count="2">
          <reference field="4294967294" count="1" selected="0">
            <x v="0"/>
          </reference>
          <reference field="0" count="1" selected="0">
            <x v="12"/>
          </reference>
        </references>
      </pivotArea>
    </chartFormat>
    <chartFormat chart="7" format="342" series="1">
      <pivotArea type="data" outline="0" fieldPosition="0">
        <references count="2">
          <reference field="4294967294" count="1" selected="0">
            <x v="0"/>
          </reference>
          <reference field="0" count="1" selected="0">
            <x v="13"/>
          </reference>
        </references>
      </pivotArea>
    </chartFormat>
    <chartFormat chart="7" format="343" series="1">
      <pivotArea type="data" outline="0" fieldPosition="0">
        <references count="2">
          <reference field="4294967294" count="1" selected="0">
            <x v="0"/>
          </reference>
          <reference field="0" count="1" selected="0">
            <x v="14"/>
          </reference>
        </references>
      </pivotArea>
    </chartFormat>
    <chartFormat chart="7" format="344" series="1">
      <pivotArea type="data" outline="0" fieldPosition="0">
        <references count="2">
          <reference field="4294967294" count="1" selected="0">
            <x v="0"/>
          </reference>
          <reference field="0" count="1" selected="0">
            <x v="15"/>
          </reference>
        </references>
      </pivotArea>
    </chartFormat>
    <chartFormat chart="7" format="345" series="1">
      <pivotArea type="data" outline="0" fieldPosition="0">
        <references count="2">
          <reference field="4294967294" count="1" selected="0">
            <x v="0"/>
          </reference>
          <reference field="0" count="1" selected="0">
            <x v="16"/>
          </reference>
        </references>
      </pivotArea>
    </chartFormat>
    <chartFormat chart="7" format="346" series="1">
      <pivotArea type="data" outline="0" fieldPosition="0">
        <references count="2">
          <reference field="4294967294" count="1" selected="0">
            <x v="0"/>
          </reference>
          <reference field="0" count="1" selected="0">
            <x v="17"/>
          </reference>
        </references>
      </pivotArea>
    </chartFormat>
    <chartFormat chart="7" format="347" series="1">
      <pivotArea type="data" outline="0" fieldPosition="0">
        <references count="2">
          <reference field="4294967294" count="1" selected="0">
            <x v="0"/>
          </reference>
          <reference field="0" count="1" selected="0">
            <x v="18"/>
          </reference>
        </references>
      </pivotArea>
    </chartFormat>
    <chartFormat chart="7" format="348" series="1">
      <pivotArea type="data" outline="0" fieldPosition="0">
        <references count="2">
          <reference field="4294967294" count="1" selected="0">
            <x v="0"/>
          </reference>
          <reference field="0" count="1" selected="0">
            <x v="19"/>
          </reference>
        </references>
      </pivotArea>
    </chartFormat>
    <chartFormat chart="7" format="349" series="1">
      <pivotArea type="data" outline="0" fieldPosition="0">
        <references count="2">
          <reference field="4294967294" count="1" selected="0">
            <x v="0"/>
          </reference>
          <reference field="0" count="1" selected="0">
            <x v="20"/>
          </reference>
        </references>
      </pivotArea>
    </chartFormat>
    <chartFormat chart="7" format="350" series="1">
      <pivotArea type="data" outline="0" fieldPosition="0">
        <references count="2">
          <reference field="4294967294" count="1" selected="0">
            <x v="0"/>
          </reference>
          <reference field="0" count="1" selected="0">
            <x v="21"/>
          </reference>
        </references>
      </pivotArea>
    </chartFormat>
    <chartFormat chart="7" format="351" series="1">
      <pivotArea type="data" outline="0" fieldPosition="0">
        <references count="2">
          <reference field="4294967294" count="1" selected="0">
            <x v="0"/>
          </reference>
          <reference field="0" count="1" selected="0">
            <x v="22"/>
          </reference>
        </references>
      </pivotArea>
    </chartFormat>
    <chartFormat chart="7" format="352" series="1">
      <pivotArea type="data" outline="0" fieldPosition="0">
        <references count="2">
          <reference field="4294967294" count="1" selected="0">
            <x v="0"/>
          </reference>
          <reference field="0" count="1" selected="0">
            <x v="23"/>
          </reference>
        </references>
      </pivotArea>
    </chartFormat>
    <chartFormat chart="7" format="353" series="1">
      <pivotArea type="data" outline="0" fieldPosition="0">
        <references count="2">
          <reference field="4294967294" count="1" selected="0">
            <x v="0"/>
          </reference>
          <reference field="0" count="1" selected="0">
            <x v="24"/>
          </reference>
        </references>
      </pivotArea>
    </chartFormat>
    <chartFormat chart="7" format="354" series="1">
      <pivotArea type="data" outline="0" fieldPosition="0">
        <references count="2">
          <reference field="4294967294" count="1" selected="0">
            <x v="0"/>
          </reference>
          <reference field="0" count="1" selected="0">
            <x v="25"/>
          </reference>
        </references>
      </pivotArea>
    </chartFormat>
    <chartFormat chart="7" format="355" series="1">
      <pivotArea type="data" outline="0" fieldPosition="0">
        <references count="2">
          <reference field="4294967294" count="1" selected="0">
            <x v="0"/>
          </reference>
          <reference field="0" count="1" selected="0">
            <x v="26"/>
          </reference>
        </references>
      </pivotArea>
    </chartFormat>
    <chartFormat chart="7" format="356" series="1">
      <pivotArea type="data" outline="0" fieldPosition="0">
        <references count="2">
          <reference field="4294967294" count="1" selected="0">
            <x v="0"/>
          </reference>
          <reference field="0" count="1" selected="0">
            <x v="27"/>
          </reference>
        </references>
      </pivotArea>
    </chartFormat>
    <chartFormat chart="7" format="357" series="1">
      <pivotArea type="data" outline="0" fieldPosition="0">
        <references count="2">
          <reference field="4294967294" count="1" selected="0">
            <x v="0"/>
          </reference>
          <reference field="0" count="1" selected="0">
            <x v="28"/>
          </reference>
        </references>
      </pivotArea>
    </chartFormat>
    <chartFormat chart="7" format="358" series="1">
      <pivotArea type="data" outline="0" fieldPosition="0">
        <references count="2">
          <reference field="4294967294" count="1" selected="0">
            <x v="0"/>
          </reference>
          <reference field="0" count="1" selected="0">
            <x v="29"/>
          </reference>
        </references>
      </pivotArea>
    </chartFormat>
    <chartFormat chart="7" format="359" series="1">
      <pivotArea type="data" outline="0" fieldPosition="0">
        <references count="2">
          <reference field="4294967294" count="1" selected="0">
            <x v="0"/>
          </reference>
          <reference field="0" count="1" selected="0">
            <x v="30"/>
          </reference>
        </references>
      </pivotArea>
    </chartFormat>
    <chartFormat chart="7" format="360" series="1">
      <pivotArea type="data" outline="0" fieldPosition="0">
        <references count="2">
          <reference field="4294967294" count="1" selected="0">
            <x v="0"/>
          </reference>
          <reference field="0" count="1" selected="0">
            <x v="31"/>
          </reference>
        </references>
      </pivotArea>
    </chartFormat>
    <chartFormat chart="7" format="361" series="1">
      <pivotArea type="data" outline="0" fieldPosition="0">
        <references count="2">
          <reference field="4294967294" count="1" selected="0">
            <x v="0"/>
          </reference>
          <reference field="0" count="1" selected="0">
            <x v="32"/>
          </reference>
        </references>
      </pivotArea>
    </chartFormat>
    <chartFormat chart="7" format="362" series="1">
      <pivotArea type="data" outline="0" fieldPosition="0">
        <references count="2">
          <reference field="4294967294" count="1" selected="0">
            <x v="0"/>
          </reference>
          <reference field="0" count="1" selected="0">
            <x v="33"/>
          </reference>
        </references>
      </pivotArea>
    </chartFormat>
    <chartFormat chart="7" format="363" series="1">
      <pivotArea type="data" outline="0" fieldPosition="0">
        <references count="2">
          <reference field="4294967294" count="1" selected="0">
            <x v="0"/>
          </reference>
          <reference field="0" count="1" selected="0">
            <x v="34"/>
          </reference>
        </references>
      </pivotArea>
    </chartFormat>
    <chartFormat chart="7" format="364" series="1">
      <pivotArea type="data" outline="0" fieldPosition="0">
        <references count="2">
          <reference field="4294967294" count="1" selected="0">
            <x v="0"/>
          </reference>
          <reference field="0" count="1" selected="0">
            <x v="35"/>
          </reference>
        </references>
      </pivotArea>
    </chartFormat>
    <chartFormat chart="7" format="365" series="1">
      <pivotArea type="data" outline="0" fieldPosition="0">
        <references count="2">
          <reference field="4294967294" count="1" selected="0">
            <x v="0"/>
          </reference>
          <reference field="0" count="1" selected="0">
            <x v="36"/>
          </reference>
        </references>
      </pivotArea>
    </chartFormat>
    <chartFormat chart="7" format="366" series="1">
      <pivotArea type="data" outline="0" fieldPosition="0">
        <references count="2">
          <reference field="4294967294" count="1" selected="0">
            <x v="0"/>
          </reference>
          <reference field="0" count="1" selected="0">
            <x v="37"/>
          </reference>
        </references>
      </pivotArea>
    </chartFormat>
    <chartFormat chart="7" format="367" series="1">
      <pivotArea type="data" outline="0" fieldPosition="0">
        <references count="2">
          <reference field="4294967294" count="1" selected="0">
            <x v="0"/>
          </reference>
          <reference field="0" count="1" selected="0">
            <x v="38"/>
          </reference>
        </references>
      </pivotArea>
    </chartFormat>
    <chartFormat chart="7" format="368" series="1">
      <pivotArea type="data" outline="0" fieldPosition="0">
        <references count="2">
          <reference field="4294967294" count="1" selected="0">
            <x v="0"/>
          </reference>
          <reference field="0" count="1" selected="0">
            <x v="39"/>
          </reference>
        </references>
      </pivotArea>
    </chartFormat>
    <chartFormat chart="7" format="369" series="1">
      <pivotArea type="data" outline="0" fieldPosition="0">
        <references count="2">
          <reference field="4294967294" count="1" selected="0">
            <x v="0"/>
          </reference>
          <reference field="0" count="1" selected="0">
            <x v="40"/>
          </reference>
        </references>
      </pivotArea>
    </chartFormat>
    <chartFormat chart="7" format="37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Draaitabel3"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location ref="A16:C57" firstHeaderRow="1" firstDataRow="2" firstDataCol="1"/>
  <pivotFields count="7">
    <pivotField axis="axisRow"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Col" showAll="0">
      <items count="8">
        <item x="0"/>
        <item h="1" x="1"/>
        <item h="1" x="2"/>
        <item h="1" x="3"/>
        <item h="1" x="4"/>
        <item h="1" x="5"/>
        <item x="6"/>
        <item t="default"/>
      </items>
    </pivotField>
    <pivotField showAll="0"/>
    <pivotField showAll="0"/>
    <pivotField dataField="1" showAll="0"/>
    <pivotField showAll="0"/>
    <pivotField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rowItems>
  <colFields count="1">
    <field x="1"/>
  </colFields>
  <colItems count="2">
    <i>
      <x/>
    </i>
    <i>
      <x v="6"/>
    </i>
  </colItems>
  <dataFields count="1">
    <dataField name="Som van % GG1 detectie"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Draaitabel1"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chartFormat="4">
  <location ref="A3:AO6" firstHeaderRow="1" firstDataRow="2" firstDataCol="1"/>
  <pivotFields count="7">
    <pivotField axis="axisCol"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Row" showAll="0">
      <items count="8">
        <item x="0"/>
        <item h="1" x="1"/>
        <item h="1" x="2"/>
        <item h="1" x="3"/>
        <item h="1" x="4"/>
        <item h="1" x="5"/>
        <item x="6"/>
        <item t="default"/>
      </items>
    </pivotField>
    <pivotField showAll="0"/>
    <pivotField showAll="0"/>
    <pivotField dataField="1" showAll="0"/>
    <pivotField showAll="0"/>
    <pivotField showAll="0"/>
  </pivotFields>
  <rowFields count="1">
    <field x="1"/>
  </rowFields>
  <rowItems count="2">
    <i>
      <x/>
    </i>
    <i>
      <x v="6"/>
    </i>
  </rowItems>
  <colFields count="1">
    <field x="0"/>
  </colFields>
  <col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colItems>
  <dataFields count="1">
    <dataField name="Som van % GG1 detectie" fld="4" baseField="0" baseItem="0"/>
  </dataFields>
  <chartFormats count="42">
    <chartFormat chart="3" format="238" series="1">
      <pivotArea type="data" outline="0" fieldPosition="0">
        <references count="2">
          <reference field="4294967294" count="1" selected="0">
            <x v="0"/>
          </reference>
          <reference field="0" count="1" selected="0">
            <x v="0"/>
          </reference>
        </references>
      </pivotArea>
    </chartFormat>
    <chartFormat chart="3" format="239" series="1">
      <pivotArea type="data" outline="0" fieldPosition="0">
        <references count="2">
          <reference field="4294967294" count="1" selected="0">
            <x v="0"/>
          </reference>
          <reference field="0" count="1" selected="0">
            <x v="1"/>
          </reference>
        </references>
      </pivotArea>
    </chartFormat>
    <chartFormat chart="3" format="240" series="1">
      <pivotArea type="data" outline="0" fieldPosition="0">
        <references count="2">
          <reference field="4294967294" count="1" selected="0">
            <x v="0"/>
          </reference>
          <reference field="0" count="1" selected="0">
            <x v="2"/>
          </reference>
        </references>
      </pivotArea>
    </chartFormat>
    <chartFormat chart="3" format="241" series="1">
      <pivotArea type="data" outline="0" fieldPosition="0">
        <references count="2">
          <reference field="4294967294" count="1" selected="0">
            <x v="0"/>
          </reference>
          <reference field="0" count="1" selected="0">
            <x v="3"/>
          </reference>
        </references>
      </pivotArea>
    </chartFormat>
    <chartFormat chart="3" format="242" series="1">
      <pivotArea type="data" outline="0" fieldPosition="0">
        <references count="2">
          <reference field="4294967294" count="1" selected="0">
            <x v="0"/>
          </reference>
          <reference field="0" count="1" selected="0">
            <x v="4"/>
          </reference>
        </references>
      </pivotArea>
    </chartFormat>
    <chartFormat chart="3" format="243" series="1">
      <pivotArea type="data" outline="0" fieldPosition="0">
        <references count="2">
          <reference field="4294967294" count="1" selected="0">
            <x v="0"/>
          </reference>
          <reference field="0" count="1" selected="0">
            <x v="5"/>
          </reference>
        </references>
      </pivotArea>
    </chartFormat>
    <chartFormat chart="3" format="244" series="1">
      <pivotArea type="data" outline="0" fieldPosition="0">
        <references count="2">
          <reference field="4294967294" count="1" selected="0">
            <x v="0"/>
          </reference>
          <reference field="0" count="1" selected="0">
            <x v="6"/>
          </reference>
        </references>
      </pivotArea>
    </chartFormat>
    <chartFormat chart="3" format="245" series="1">
      <pivotArea type="data" outline="0" fieldPosition="0">
        <references count="2">
          <reference field="4294967294" count="1" selected="0">
            <x v="0"/>
          </reference>
          <reference field="0" count="1" selected="0">
            <x v="7"/>
          </reference>
        </references>
      </pivotArea>
    </chartFormat>
    <chartFormat chart="3" format="246" series="1">
      <pivotArea type="data" outline="0" fieldPosition="0">
        <references count="2">
          <reference field="4294967294" count="1" selected="0">
            <x v="0"/>
          </reference>
          <reference field="0" count="1" selected="0">
            <x v="8"/>
          </reference>
        </references>
      </pivotArea>
    </chartFormat>
    <chartFormat chart="3" format="247" series="1">
      <pivotArea type="data" outline="0" fieldPosition="0">
        <references count="2">
          <reference field="4294967294" count="1" selected="0">
            <x v="0"/>
          </reference>
          <reference field="0" count="1" selected="0">
            <x v="9"/>
          </reference>
        </references>
      </pivotArea>
    </chartFormat>
    <chartFormat chart="3" format="248" series="1">
      <pivotArea type="data" outline="0" fieldPosition="0">
        <references count="2">
          <reference field="4294967294" count="1" selected="0">
            <x v="0"/>
          </reference>
          <reference field="0" count="1" selected="0">
            <x v="10"/>
          </reference>
        </references>
      </pivotArea>
    </chartFormat>
    <chartFormat chart="3" format="249" series="1">
      <pivotArea type="data" outline="0" fieldPosition="0">
        <references count="2">
          <reference field="4294967294" count="1" selected="0">
            <x v="0"/>
          </reference>
          <reference field="0" count="1" selected="0">
            <x v="11"/>
          </reference>
        </references>
      </pivotArea>
    </chartFormat>
    <chartFormat chart="3" format="250" series="1">
      <pivotArea type="data" outline="0" fieldPosition="0">
        <references count="2">
          <reference field="4294967294" count="1" selected="0">
            <x v="0"/>
          </reference>
          <reference field="0" count="1" selected="0">
            <x v="12"/>
          </reference>
        </references>
      </pivotArea>
    </chartFormat>
    <chartFormat chart="3" format="251" series="1">
      <pivotArea type="data" outline="0" fieldPosition="0">
        <references count="2">
          <reference field="4294967294" count="1" selected="0">
            <x v="0"/>
          </reference>
          <reference field="0" count="1" selected="0">
            <x v="13"/>
          </reference>
        </references>
      </pivotArea>
    </chartFormat>
    <chartFormat chart="3" format="252" series="1">
      <pivotArea type="data" outline="0" fieldPosition="0">
        <references count="2">
          <reference field="4294967294" count="1" selected="0">
            <x v="0"/>
          </reference>
          <reference field="0" count="1" selected="0">
            <x v="14"/>
          </reference>
        </references>
      </pivotArea>
    </chartFormat>
    <chartFormat chart="3" format="253" series="1">
      <pivotArea type="data" outline="0" fieldPosition="0">
        <references count="2">
          <reference field="4294967294" count="1" selected="0">
            <x v="0"/>
          </reference>
          <reference field="0" count="1" selected="0">
            <x v="15"/>
          </reference>
        </references>
      </pivotArea>
    </chartFormat>
    <chartFormat chart="3" format="254" series="1">
      <pivotArea type="data" outline="0" fieldPosition="0">
        <references count="2">
          <reference field="4294967294" count="1" selected="0">
            <x v="0"/>
          </reference>
          <reference field="0" count="1" selected="0">
            <x v="16"/>
          </reference>
        </references>
      </pivotArea>
    </chartFormat>
    <chartFormat chart="3" format="255" series="1">
      <pivotArea type="data" outline="0" fieldPosition="0">
        <references count="2">
          <reference field="4294967294" count="1" selected="0">
            <x v="0"/>
          </reference>
          <reference field="0" count="1" selected="0">
            <x v="17"/>
          </reference>
        </references>
      </pivotArea>
    </chartFormat>
    <chartFormat chart="3" format="256" series="1">
      <pivotArea type="data" outline="0" fieldPosition="0">
        <references count="2">
          <reference field="4294967294" count="1" selected="0">
            <x v="0"/>
          </reference>
          <reference field="0" count="1" selected="0">
            <x v="18"/>
          </reference>
        </references>
      </pivotArea>
    </chartFormat>
    <chartFormat chart="3" format="257" series="1">
      <pivotArea type="data" outline="0" fieldPosition="0">
        <references count="2">
          <reference field="4294967294" count="1" selected="0">
            <x v="0"/>
          </reference>
          <reference field="0" count="1" selected="0">
            <x v="19"/>
          </reference>
        </references>
      </pivotArea>
    </chartFormat>
    <chartFormat chart="3" format="258" series="1">
      <pivotArea type="data" outline="0" fieldPosition="0">
        <references count="2">
          <reference field="4294967294" count="1" selected="0">
            <x v="0"/>
          </reference>
          <reference field="0" count="1" selected="0">
            <x v="20"/>
          </reference>
        </references>
      </pivotArea>
    </chartFormat>
    <chartFormat chart="3" format="259" series="1">
      <pivotArea type="data" outline="0" fieldPosition="0">
        <references count="2">
          <reference field="4294967294" count="1" selected="0">
            <x v="0"/>
          </reference>
          <reference field="0" count="1" selected="0">
            <x v="21"/>
          </reference>
        </references>
      </pivotArea>
    </chartFormat>
    <chartFormat chart="3" format="260" series="1">
      <pivotArea type="data" outline="0" fieldPosition="0">
        <references count="2">
          <reference field="4294967294" count="1" selected="0">
            <x v="0"/>
          </reference>
          <reference field="0" count="1" selected="0">
            <x v="22"/>
          </reference>
        </references>
      </pivotArea>
    </chartFormat>
    <chartFormat chart="3" format="261" series="1">
      <pivotArea type="data" outline="0" fieldPosition="0">
        <references count="2">
          <reference field="4294967294" count="1" selected="0">
            <x v="0"/>
          </reference>
          <reference field="0" count="1" selected="0">
            <x v="23"/>
          </reference>
        </references>
      </pivotArea>
    </chartFormat>
    <chartFormat chart="3" format="262" series="1">
      <pivotArea type="data" outline="0" fieldPosition="0">
        <references count="2">
          <reference field="4294967294" count="1" selected="0">
            <x v="0"/>
          </reference>
          <reference field="0" count="1" selected="0">
            <x v="24"/>
          </reference>
        </references>
      </pivotArea>
    </chartFormat>
    <chartFormat chart="3" format="263" series="1">
      <pivotArea type="data" outline="0" fieldPosition="0">
        <references count="2">
          <reference field="4294967294" count="1" selected="0">
            <x v="0"/>
          </reference>
          <reference field="0" count="1" selected="0">
            <x v="25"/>
          </reference>
        </references>
      </pivotArea>
    </chartFormat>
    <chartFormat chart="3" format="264" series="1">
      <pivotArea type="data" outline="0" fieldPosition="0">
        <references count="2">
          <reference field="4294967294" count="1" selected="0">
            <x v="0"/>
          </reference>
          <reference field="0" count="1" selected="0">
            <x v="26"/>
          </reference>
        </references>
      </pivotArea>
    </chartFormat>
    <chartFormat chart="3" format="265" series="1">
      <pivotArea type="data" outline="0" fieldPosition="0">
        <references count="2">
          <reference field="4294967294" count="1" selected="0">
            <x v="0"/>
          </reference>
          <reference field="0" count="1" selected="0">
            <x v="27"/>
          </reference>
        </references>
      </pivotArea>
    </chartFormat>
    <chartFormat chart="3" format="266" series="1">
      <pivotArea type="data" outline="0" fieldPosition="0">
        <references count="2">
          <reference field="4294967294" count="1" selected="0">
            <x v="0"/>
          </reference>
          <reference field="0" count="1" selected="0">
            <x v="28"/>
          </reference>
        </references>
      </pivotArea>
    </chartFormat>
    <chartFormat chart="3" format="267" series="1">
      <pivotArea type="data" outline="0" fieldPosition="0">
        <references count="2">
          <reference field="4294967294" count="1" selected="0">
            <x v="0"/>
          </reference>
          <reference field="0" count="1" selected="0">
            <x v="29"/>
          </reference>
        </references>
      </pivotArea>
    </chartFormat>
    <chartFormat chart="3" format="268" series="1">
      <pivotArea type="data" outline="0" fieldPosition="0">
        <references count="2">
          <reference field="4294967294" count="1" selected="0">
            <x v="0"/>
          </reference>
          <reference field="0" count="1" selected="0">
            <x v="30"/>
          </reference>
        </references>
      </pivotArea>
    </chartFormat>
    <chartFormat chart="3" format="269" series="1">
      <pivotArea type="data" outline="0" fieldPosition="0">
        <references count="2">
          <reference field="4294967294" count="1" selected="0">
            <x v="0"/>
          </reference>
          <reference field="0" count="1" selected="0">
            <x v="31"/>
          </reference>
        </references>
      </pivotArea>
    </chartFormat>
    <chartFormat chart="3" format="270" series="1">
      <pivotArea type="data" outline="0" fieldPosition="0">
        <references count="2">
          <reference field="4294967294" count="1" selected="0">
            <x v="0"/>
          </reference>
          <reference field="0" count="1" selected="0">
            <x v="32"/>
          </reference>
        </references>
      </pivotArea>
    </chartFormat>
    <chartFormat chart="3" format="271" series="1">
      <pivotArea type="data" outline="0" fieldPosition="0">
        <references count="2">
          <reference field="4294967294" count="1" selected="0">
            <x v="0"/>
          </reference>
          <reference field="0" count="1" selected="0">
            <x v="33"/>
          </reference>
        </references>
      </pivotArea>
    </chartFormat>
    <chartFormat chart="3" format="272" series="1">
      <pivotArea type="data" outline="0" fieldPosition="0">
        <references count="2">
          <reference field="4294967294" count="1" selected="0">
            <x v="0"/>
          </reference>
          <reference field="0" count="1" selected="0">
            <x v="34"/>
          </reference>
        </references>
      </pivotArea>
    </chartFormat>
    <chartFormat chart="3" format="273" series="1">
      <pivotArea type="data" outline="0" fieldPosition="0">
        <references count="2">
          <reference field="4294967294" count="1" selected="0">
            <x v="0"/>
          </reference>
          <reference field="0" count="1" selected="0">
            <x v="35"/>
          </reference>
        </references>
      </pivotArea>
    </chartFormat>
    <chartFormat chart="3" format="274" series="1">
      <pivotArea type="data" outline="0" fieldPosition="0">
        <references count="2">
          <reference field="4294967294" count="1" selected="0">
            <x v="0"/>
          </reference>
          <reference field="0" count="1" selected="0">
            <x v="36"/>
          </reference>
        </references>
      </pivotArea>
    </chartFormat>
    <chartFormat chart="3" format="275" series="1">
      <pivotArea type="data" outline="0" fieldPosition="0">
        <references count="2">
          <reference field="4294967294" count="1" selected="0">
            <x v="0"/>
          </reference>
          <reference field="0" count="1" selected="0">
            <x v="37"/>
          </reference>
        </references>
      </pivotArea>
    </chartFormat>
    <chartFormat chart="3" format="276" series="1">
      <pivotArea type="data" outline="0" fieldPosition="0">
        <references count="2">
          <reference field="4294967294" count="1" selected="0">
            <x v="0"/>
          </reference>
          <reference field="0" count="1" selected="0">
            <x v="38"/>
          </reference>
        </references>
      </pivotArea>
    </chartFormat>
    <chartFormat chart="3" format="277" series="1">
      <pivotArea type="data" outline="0" fieldPosition="0">
        <references count="2">
          <reference field="4294967294" count="1" selected="0">
            <x v="0"/>
          </reference>
          <reference field="0" count="1" selected="0">
            <x v="39"/>
          </reference>
        </references>
      </pivotArea>
    </chartFormat>
    <chartFormat chart="3" format="278" series="1">
      <pivotArea type="data" outline="0" fieldPosition="0">
        <references count="2">
          <reference field="4294967294" count="1" selected="0">
            <x v="0"/>
          </reference>
          <reference field="0" count="1" selected="0">
            <x v="40"/>
          </reference>
        </references>
      </pivotArea>
    </chartFormat>
    <chartFormat chart="3" format="27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Draaitabel4"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location ref="A17:C58" firstHeaderRow="1" firstDataRow="2" firstDataCol="1"/>
  <pivotFields count="7">
    <pivotField axis="axisRow"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Col" showAll="0">
      <items count="8">
        <item x="0"/>
        <item h="1" x="1"/>
        <item h="1" x="2"/>
        <item h="1" x="3"/>
        <item h="1" x="4"/>
        <item h="1" x="5"/>
        <item x="6"/>
        <item t="default"/>
      </items>
    </pivotField>
    <pivotField showAll="0"/>
    <pivotField showAll="0"/>
    <pivotField showAll="0"/>
    <pivotField dataField="1" showAll="0"/>
    <pivotField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rowItems>
  <colFields count="1">
    <field x="1"/>
  </colFields>
  <colItems count="2">
    <i>
      <x/>
    </i>
    <i>
      <x v="6"/>
    </i>
  </colItems>
  <dataFields count="1">
    <dataField name="Som van % GG≥2 detectie" fld="5" baseField="0" baseItem="0"/>
  </dataFields>
  <formats count="2">
    <format dxfId="22">
      <pivotArea collapsedLevelsAreSubtotals="1" fieldPosition="0">
        <references count="1">
          <reference field="0" count="1">
            <x v="40"/>
          </reference>
        </references>
      </pivotArea>
    </format>
    <format dxfId="21">
      <pivotArea dataOnly="0" labelOnly="1" fieldPosition="0">
        <references count="1">
          <reference field="0" count="1">
            <x v="4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Draaitabel1"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chartFormat="3">
  <location ref="A3:AO6" firstHeaderRow="1" firstDataRow="2" firstDataCol="1"/>
  <pivotFields count="7">
    <pivotField axis="axisCol"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Row" showAll="0">
      <items count="8">
        <item x="0"/>
        <item h="1" x="1"/>
        <item h="1" x="2"/>
        <item h="1" x="3"/>
        <item h="1" x="4"/>
        <item h="1" x="5"/>
        <item x="6"/>
        <item t="default"/>
      </items>
    </pivotField>
    <pivotField showAll="0"/>
    <pivotField showAll="0"/>
    <pivotField showAll="0"/>
    <pivotField dataField="1" showAll="0"/>
    <pivotField showAll="0"/>
  </pivotFields>
  <rowFields count="1">
    <field x="1"/>
  </rowFields>
  <rowItems count="2">
    <i>
      <x/>
    </i>
    <i>
      <x v="6"/>
    </i>
  </rowItems>
  <colFields count="1">
    <field x="0"/>
  </colFields>
  <col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colItems>
  <dataFields count="1">
    <dataField name="Som van % GG≥2 detectie" fld="5" baseField="0" baseItem="0"/>
  </dataFields>
  <chartFormats count="42">
    <chartFormat chart="2" format="200" series="1">
      <pivotArea type="data" outline="0" fieldPosition="0">
        <references count="2">
          <reference field="4294967294" count="1" selected="0">
            <x v="0"/>
          </reference>
          <reference field="0" count="1" selected="0">
            <x v="1"/>
          </reference>
        </references>
      </pivotArea>
    </chartFormat>
    <chartFormat chart="2" format="201" series="1">
      <pivotArea type="data" outline="0" fieldPosition="0">
        <references count="2">
          <reference field="4294967294" count="1" selected="0">
            <x v="0"/>
          </reference>
          <reference field="0" count="1" selected="0">
            <x v="2"/>
          </reference>
        </references>
      </pivotArea>
    </chartFormat>
    <chartFormat chart="2" format="202" series="1">
      <pivotArea type="data" outline="0" fieldPosition="0">
        <references count="2">
          <reference field="4294967294" count="1" selected="0">
            <x v="0"/>
          </reference>
          <reference field="0" count="1" selected="0">
            <x v="3"/>
          </reference>
        </references>
      </pivotArea>
    </chartFormat>
    <chartFormat chart="2" format="203" series="1">
      <pivotArea type="data" outline="0" fieldPosition="0">
        <references count="2">
          <reference field="4294967294" count="1" selected="0">
            <x v="0"/>
          </reference>
          <reference field="0" count="1" selected="0">
            <x v="4"/>
          </reference>
        </references>
      </pivotArea>
    </chartFormat>
    <chartFormat chart="2" format="204" series="1">
      <pivotArea type="data" outline="0" fieldPosition="0">
        <references count="2">
          <reference field="4294967294" count="1" selected="0">
            <x v="0"/>
          </reference>
          <reference field="0" count="1" selected="0">
            <x v="5"/>
          </reference>
        </references>
      </pivotArea>
    </chartFormat>
    <chartFormat chart="2" format="205" series="1">
      <pivotArea type="data" outline="0" fieldPosition="0">
        <references count="2">
          <reference field="4294967294" count="1" selected="0">
            <x v="0"/>
          </reference>
          <reference field="0" count="1" selected="0">
            <x v="6"/>
          </reference>
        </references>
      </pivotArea>
    </chartFormat>
    <chartFormat chart="2" format="206" series="1">
      <pivotArea type="data" outline="0" fieldPosition="0">
        <references count="2">
          <reference field="4294967294" count="1" selected="0">
            <x v="0"/>
          </reference>
          <reference field="0" count="1" selected="0">
            <x v="7"/>
          </reference>
        </references>
      </pivotArea>
    </chartFormat>
    <chartFormat chart="2" format="207" series="1">
      <pivotArea type="data" outline="0" fieldPosition="0">
        <references count="2">
          <reference field="4294967294" count="1" selected="0">
            <x v="0"/>
          </reference>
          <reference field="0" count="1" selected="0">
            <x v="8"/>
          </reference>
        </references>
      </pivotArea>
    </chartFormat>
    <chartFormat chart="2" format="208" series="1">
      <pivotArea type="data" outline="0" fieldPosition="0">
        <references count="2">
          <reference field="4294967294" count="1" selected="0">
            <x v="0"/>
          </reference>
          <reference field="0" count="1" selected="0">
            <x v="9"/>
          </reference>
        </references>
      </pivotArea>
    </chartFormat>
    <chartFormat chart="2" format="209" series="1">
      <pivotArea type="data" outline="0" fieldPosition="0">
        <references count="2">
          <reference field="4294967294" count="1" selected="0">
            <x v="0"/>
          </reference>
          <reference field="0" count="1" selected="0">
            <x v="10"/>
          </reference>
        </references>
      </pivotArea>
    </chartFormat>
    <chartFormat chart="2" format="210" series="1">
      <pivotArea type="data" outline="0" fieldPosition="0">
        <references count="2">
          <reference field="4294967294" count="1" selected="0">
            <x v="0"/>
          </reference>
          <reference field="0" count="1" selected="0">
            <x v="12"/>
          </reference>
        </references>
      </pivotArea>
    </chartFormat>
    <chartFormat chart="2" format="211" series="1">
      <pivotArea type="data" outline="0" fieldPosition="0">
        <references count="2">
          <reference field="4294967294" count="1" selected="0">
            <x v="0"/>
          </reference>
          <reference field="0" count="1" selected="0">
            <x v="13"/>
          </reference>
        </references>
      </pivotArea>
    </chartFormat>
    <chartFormat chart="2" format="212" series="1">
      <pivotArea type="data" outline="0" fieldPosition="0">
        <references count="2">
          <reference field="4294967294" count="1" selected="0">
            <x v="0"/>
          </reference>
          <reference field="0" count="1" selected="0">
            <x v="14"/>
          </reference>
        </references>
      </pivotArea>
    </chartFormat>
    <chartFormat chart="2" format="213" series="1">
      <pivotArea type="data" outline="0" fieldPosition="0">
        <references count="2">
          <reference field="4294967294" count="1" selected="0">
            <x v="0"/>
          </reference>
          <reference field="0" count="1" selected="0">
            <x v="15"/>
          </reference>
        </references>
      </pivotArea>
    </chartFormat>
    <chartFormat chart="2" format="214" series="1">
      <pivotArea type="data" outline="0" fieldPosition="0">
        <references count="2">
          <reference field="4294967294" count="1" selected="0">
            <x v="0"/>
          </reference>
          <reference field="0" count="1" selected="0">
            <x v="16"/>
          </reference>
        </references>
      </pivotArea>
    </chartFormat>
    <chartFormat chart="2" format="215" series="1">
      <pivotArea type="data" outline="0" fieldPosition="0">
        <references count="2">
          <reference field="4294967294" count="1" selected="0">
            <x v="0"/>
          </reference>
          <reference field="0" count="1" selected="0">
            <x v="17"/>
          </reference>
        </references>
      </pivotArea>
    </chartFormat>
    <chartFormat chart="2" format="216" series="1">
      <pivotArea type="data" outline="0" fieldPosition="0">
        <references count="2">
          <reference field="4294967294" count="1" selected="0">
            <x v="0"/>
          </reference>
          <reference field="0" count="1" selected="0">
            <x v="18"/>
          </reference>
        </references>
      </pivotArea>
    </chartFormat>
    <chartFormat chart="2" format="217" series="1">
      <pivotArea type="data" outline="0" fieldPosition="0">
        <references count="2">
          <reference field="4294967294" count="1" selected="0">
            <x v="0"/>
          </reference>
          <reference field="0" count="1" selected="0">
            <x v="19"/>
          </reference>
        </references>
      </pivotArea>
    </chartFormat>
    <chartFormat chart="2" format="218" series="1">
      <pivotArea type="data" outline="0" fieldPosition="0">
        <references count="2">
          <reference field="4294967294" count="1" selected="0">
            <x v="0"/>
          </reference>
          <reference field="0" count="1" selected="0">
            <x v="20"/>
          </reference>
        </references>
      </pivotArea>
    </chartFormat>
    <chartFormat chart="2" format="219" series="1">
      <pivotArea type="data" outline="0" fieldPosition="0">
        <references count="2">
          <reference field="4294967294" count="1" selected="0">
            <x v="0"/>
          </reference>
          <reference field="0" count="1" selected="0">
            <x v="21"/>
          </reference>
        </references>
      </pivotArea>
    </chartFormat>
    <chartFormat chart="2" format="220" series="1">
      <pivotArea type="data" outline="0" fieldPosition="0">
        <references count="2">
          <reference field="4294967294" count="1" selected="0">
            <x v="0"/>
          </reference>
          <reference field="0" count="1" selected="0">
            <x v="22"/>
          </reference>
        </references>
      </pivotArea>
    </chartFormat>
    <chartFormat chart="2" format="221" series="1">
      <pivotArea type="data" outline="0" fieldPosition="0">
        <references count="2">
          <reference field="4294967294" count="1" selected="0">
            <x v="0"/>
          </reference>
          <reference field="0" count="1" selected="0">
            <x v="23"/>
          </reference>
        </references>
      </pivotArea>
    </chartFormat>
    <chartFormat chart="2" format="222" series="1">
      <pivotArea type="data" outline="0" fieldPosition="0">
        <references count="2">
          <reference field="4294967294" count="1" selected="0">
            <x v="0"/>
          </reference>
          <reference field="0" count="1" selected="0">
            <x v="24"/>
          </reference>
        </references>
      </pivotArea>
    </chartFormat>
    <chartFormat chart="2" format="223" series="1">
      <pivotArea type="data" outline="0" fieldPosition="0">
        <references count="2">
          <reference field="4294967294" count="1" selected="0">
            <x v="0"/>
          </reference>
          <reference field="0" count="1" selected="0">
            <x v="25"/>
          </reference>
        </references>
      </pivotArea>
    </chartFormat>
    <chartFormat chart="2" format="224" series="1">
      <pivotArea type="data" outline="0" fieldPosition="0">
        <references count="2">
          <reference field="4294967294" count="1" selected="0">
            <x v="0"/>
          </reference>
          <reference field="0" count="1" selected="0">
            <x v="26"/>
          </reference>
        </references>
      </pivotArea>
    </chartFormat>
    <chartFormat chart="2" format="225" series="1">
      <pivotArea type="data" outline="0" fieldPosition="0">
        <references count="2">
          <reference field="4294967294" count="1" selected="0">
            <x v="0"/>
          </reference>
          <reference field="0" count="1" selected="0">
            <x v="27"/>
          </reference>
        </references>
      </pivotArea>
    </chartFormat>
    <chartFormat chart="2" format="226" series="1">
      <pivotArea type="data" outline="0" fieldPosition="0">
        <references count="2">
          <reference field="4294967294" count="1" selected="0">
            <x v="0"/>
          </reference>
          <reference field="0" count="1" selected="0">
            <x v="28"/>
          </reference>
        </references>
      </pivotArea>
    </chartFormat>
    <chartFormat chart="2" format="227" series="1">
      <pivotArea type="data" outline="0" fieldPosition="0">
        <references count="2">
          <reference field="4294967294" count="1" selected="0">
            <x v="0"/>
          </reference>
          <reference field="0" count="1" selected="0">
            <x v="29"/>
          </reference>
        </references>
      </pivotArea>
    </chartFormat>
    <chartFormat chart="2" format="228" series="1">
      <pivotArea type="data" outline="0" fieldPosition="0">
        <references count="2">
          <reference field="4294967294" count="1" selected="0">
            <x v="0"/>
          </reference>
          <reference field="0" count="1" selected="0">
            <x v="30"/>
          </reference>
        </references>
      </pivotArea>
    </chartFormat>
    <chartFormat chart="2" format="229" series="1">
      <pivotArea type="data" outline="0" fieldPosition="0">
        <references count="2">
          <reference field="4294967294" count="1" selected="0">
            <x v="0"/>
          </reference>
          <reference field="0" count="1" selected="0">
            <x v="31"/>
          </reference>
        </references>
      </pivotArea>
    </chartFormat>
    <chartFormat chart="2" format="230" series="1">
      <pivotArea type="data" outline="0" fieldPosition="0">
        <references count="2">
          <reference field="4294967294" count="1" selected="0">
            <x v="0"/>
          </reference>
          <reference field="0" count="1" selected="0">
            <x v="32"/>
          </reference>
        </references>
      </pivotArea>
    </chartFormat>
    <chartFormat chart="2" format="231" series="1">
      <pivotArea type="data" outline="0" fieldPosition="0">
        <references count="2">
          <reference field="4294967294" count="1" selected="0">
            <x v="0"/>
          </reference>
          <reference field="0" count="1" selected="0">
            <x v="33"/>
          </reference>
        </references>
      </pivotArea>
    </chartFormat>
    <chartFormat chart="2" format="232" series="1">
      <pivotArea type="data" outline="0" fieldPosition="0">
        <references count="2">
          <reference field="4294967294" count="1" selected="0">
            <x v="0"/>
          </reference>
          <reference field="0" count="1" selected="0">
            <x v="34"/>
          </reference>
        </references>
      </pivotArea>
    </chartFormat>
    <chartFormat chart="2" format="233" series="1">
      <pivotArea type="data" outline="0" fieldPosition="0">
        <references count="2">
          <reference field="4294967294" count="1" selected="0">
            <x v="0"/>
          </reference>
          <reference field="0" count="1" selected="0">
            <x v="35"/>
          </reference>
        </references>
      </pivotArea>
    </chartFormat>
    <chartFormat chart="2" format="234" series="1">
      <pivotArea type="data" outline="0" fieldPosition="0">
        <references count="2">
          <reference field="4294967294" count="1" selected="0">
            <x v="0"/>
          </reference>
          <reference field="0" count="1" selected="0">
            <x v="36"/>
          </reference>
        </references>
      </pivotArea>
    </chartFormat>
    <chartFormat chart="2" format="235" series="1">
      <pivotArea type="data" outline="0" fieldPosition="0">
        <references count="2">
          <reference field="4294967294" count="1" selected="0">
            <x v="0"/>
          </reference>
          <reference field="0" count="1" selected="0">
            <x v="37"/>
          </reference>
        </references>
      </pivotArea>
    </chartFormat>
    <chartFormat chart="2" format="236" series="1">
      <pivotArea type="data" outline="0" fieldPosition="0">
        <references count="2">
          <reference field="4294967294" count="1" selected="0">
            <x v="0"/>
          </reference>
          <reference field="0" count="1" selected="0">
            <x v="38"/>
          </reference>
        </references>
      </pivotArea>
    </chartFormat>
    <chartFormat chart="2" format="237" series="1">
      <pivotArea type="data" outline="0" fieldPosition="0">
        <references count="2">
          <reference field="4294967294" count="1" selected="0">
            <x v="0"/>
          </reference>
          <reference field="0" count="1" selected="0">
            <x v="39"/>
          </reference>
        </references>
      </pivotArea>
    </chartFormat>
    <chartFormat chart="2" format="238" series="1">
      <pivotArea type="data" outline="0" fieldPosition="0">
        <references count="2">
          <reference field="4294967294" count="1" selected="0">
            <x v="0"/>
          </reference>
          <reference field="0" count="1" selected="0">
            <x v="40"/>
          </reference>
        </references>
      </pivotArea>
    </chartFormat>
    <chartFormat chart="2" format="239" series="1">
      <pivotArea type="data" outline="0" fieldPosition="0">
        <references count="2">
          <reference field="4294967294" count="1" selected="0">
            <x v="0"/>
          </reference>
          <reference field="0" count="1" selected="0">
            <x v="11"/>
          </reference>
        </references>
      </pivotArea>
    </chartFormat>
    <chartFormat chart="2" format="240" series="1">
      <pivotArea type="data" outline="0" fieldPosition="0">
        <references count="2">
          <reference field="4294967294" count="1" selected="0">
            <x v="0"/>
          </reference>
          <reference field="0" count="1" selected="0">
            <x v="0"/>
          </reference>
        </references>
      </pivotArea>
    </chartFormat>
    <chartFormat chart="2" format="24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Draaitabel5"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location ref="A17:C58" firstHeaderRow="1" firstDataRow="2" firstDataCol="1"/>
  <pivotFields count="7">
    <pivotField axis="axisRow"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Col" showAll="0">
      <items count="8">
        <item x="0"/>
        <item h="1" x="1"/>
        <item h="1" x="2"/>
        <item h="1" x="3"/>
        <item h="1" x="4"/>
        <item h="1" x="5"/>
        <item x="6"/>
        <item t="default"/>
      </items>
    </pivotField>
    <pivotField showAll="0"/>
    <pivotField showAll="0"/>
    <pivotField showAll="0"/>
    <pivotField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rowItems>
  <colFields count="1">
    <field x="1"/>
  </colFields>
  <colItems count="2">
    <i>
      <x/>
    </i>
    <i>
      <x v="6"/>
    </i>
  </colItems>
  <dataFields count="1">
    <dataField name="Som van % geschatte MRI implementati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Draaitabel1"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chartFormat="3">
  <location ref="A3:AO6" firstHeaderRow="1" firstDataRow="2" firstDataCol="1"/>
  <pivotFields count="7">
    <pivotField axis="axisCol"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h="1" x="40"/>
        <item t="default"/>
      </items>
    </pivotField>
    <pivotField axis="axisRow" showAll="0">
      <items count="8">
        <item x="0"/>
        <item h="1" x="1"/>
        <item h="1" x="2"/>
        <item h="1" x="3"/>
        <item h="1" x="4"/>
        <item h="1" x="5"/>
        <item x="6"/>
        <item t="default"/>
      </items>
    </pivotField>
    <pivotField showAll="0"/>
    <pivotField showAll="0"/>
    <pivotField showAll="0"/>
    <pivotField showAll="0"/>
    <pivotField dataField="1" showAll="0"/>
  </pivotFields>
  <rowFields count="1">
    <field x="1"/>
  </rowFields>
  <rowItems count="2">
    <i>
      <x/>
    </i>
    <i>
      <x v="6"/>
    </i>
  </rowItems>
  <colFields count="1">
    <field x="0"/>
  </colFields>
  <col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colItems>
  <dataFields count="1">
    <dataField name="Som van % geschatte MRI implementatie" fld="6" baseField="0" baseItem="0"/>
  </dataFields>
  <chartFormats count="84">
    <chartFormat chart="1" format="41" series="1">
      <pivotArea type="data" outline="0" fieldPosition="0">
        <references count="2">
          <reference field="4294967294" count="1" selected="0">
            <x v="0"/>
          </reference>
          <reference field="0" count="1" selected="0">
            <x v="0"/>
          </reference>
        </references>
      </pivotArea>
    </chartFormat>
    <chartFormat chart="1" format="42" series="1">
      <pivotArea type="data" outline="0" fieldPosition="0">
        <references count="2">
          <reference field="4294967294" count="1" selected="0">
            <x v="0"/>
          </reference>
          <reference field="0" count="1" selected="0">
            <x v="1"/>
          </reference>
        </references>
      </pivotArea>
    </chartFormat>
    <chartFormat chart="1" format="43" series="1">
      <pivotArea type="data" outline="0" fieldPosition="0">
        <references count="2">
          <reference field="4294967294" count="1" selected="0">
            <x v="0"/>
          </reference>
          <reference field="0" count="1" selected="0">
            <x v="2"/>
          </reference>
        </references>
      </pivotArea>
    </chartFormat>
    <chartFormat chart="1" format="44" series="1">
      <pivotArea type="data" outline="0" fieldPosition="0">
        <references count="2">
          <reference field="4294967294" count="1" selected="0">
            <x v="0"/>
          </reference>
          <reference field="0" count="1" selected="0">
            <x v="3"/>
          </reference>
        </references>
      </pivotArea>
    </chartFormat>
    <chartFormat chart="1" format="45" series="1">
      <pivotArea type="data" outline="0" fieldPosition="0">
        <references count="2">
          <reference field="4294967294" count="1" selected="0">
            <x v="0"/>
          </reference>
          <reference field="0" count="1" selected="0">
            <x v="4"/>
          </reference>
        </references>
      </pivotArea>
    </chartFormat>
    <chartFormat chart="1" format="46" series="1">
      <pivotArea type="data" outline="0" fieldPosition="0">
        <references count="2">
          <reference field="4294967294" count="1" selected="0">
            <x v="0"/>
          </reference>
          <reference field="0" count="1" selected="0">
            <x v="5"/>
          </reference>
        </references>
      </pivotArea>
    </chartFormat>
    <chartFormat chart="1" format="47" series="1">
      <pivotArea type="data" outline="0" fieldPosition="0">
        <references count="2">
          <reference field="4294967294" count="1" selected="0">
            <x v="0"/>
          </reference>
          <reference field="0" count="1" selected="0">
            <x v="6"/>
          </reference>
        </references>
      </pivotArea>
    </chartFormat>
    <chartFormat chart="1" format="48" series="1">
      <pivotArea type="data" outline="0" fieldPosition="0">
        <references count="2">
          <reference field="4294967294" count="1" selected="0">
            <x v="0"/>
          </reference>
          <reference field="0" count="1" selected="0">
            <x v="7"/>
          </reference>
        </references>
      </pivotArea>
    </chartFormat>
    <chartFormat chart="1" format="49" series="1">
      <pivotArea type="data" outline="0" fieldPosition="0">
        <references count="2">
          <reference field="4294967294" count="1" selected="0">
            <x v="0"/>
          </reference>
          <reference field="0" count="1" selected="0">
            <x v="8"/>
          </reference>
        </references>
      </pivotArea>
    </chartFormat>
    <chartFormat chart="1" format="50" series="1">
      <pivotArea type="data" outline="0" fieldPosition="0">
        <references count="2">
          <reference field="4294967294" count="1" selected="0">
            <x v="0"/>
          </reference>
          <reference field="0" count="1" selected="0">
            <x v="9"/>
          </reference>
        </references>
      </pivotArea>
    </chartFormat>
    <chartFormat chart="1" format="51" series="1">
      <pivotArea type="data" outline="0" fieldPosition="0">
        <references count="2">
          <reference field="4294967294" count="1" selected="0">
            <x v="0"/>
          </reference>
          <reference field="0" count="1" selected="0">
            <x v="10"/>
          </reference>
        </references>
      </pivotArea>
    </chartFormat>
    <chartFormat chart="1" format="52" series="1">
      <pivotArea type="data" outline="0" fieldPosition="0">
        <references count="2">
          <reference field="4294967294" count="1" selected="0">
            <x v="0"/>
          </reference>
          <reference field="0" count="1" selected="0">
            <x v="11"/>
          </reference>
        </references>
      </pivotArea>
    </chartFormat>
    <chartFormat chart="1" format="53" series="1">
      <pivotArea type="data" outline="0" fieldPosition="0">
        <references count="2">
          <reference field="4294967294" count="1" selected="0">
            <x v="0"/>
          </reference>
          <reference field="0" count="1" selected="0">
            <x v="12"/>
          </reference>
        </references>
      </pivotArea>
    </chartFormat>
    <chartFormat chart="1" format="54" series="1">
      <pivotArea type="data" outline="0" fieldPosition="0">
        <references count="2">
          <reference field="4294967294" count="1" selected="0">
            <x v="0"/>
          </reference>
          <reference field="0" count="1" selected="0">
            <x v="13"/>
          </reference>
        </references>
      </pivotArea>
    </chartFormat>
    <chartFormat chart="1" format="55" series="1">
      <pivotArea type="data" outline="0" fieldPosition="0">
        <references count="2">
          <reference field="4294967294" count="1" selected="0">
            <x v="0"/>
          </reference>
          <reference field="0" count="1" selected="0">
            <x v="14"/>
          </reference>
        </references>
      </pivotArea>
    </chartFormat>
    <chartFormat chart="1" format="56" series="1">
      <pivotArea type="data" outline="0" fieldPosition="0">
        <references count="2">
          <reference field="4294967294" count="1" selected="0">
            <x v="0"/>
          </reference>
          <reference field="0" count="1" selected="0">
            <x v="15"/>
          </reference>
        </references>
      </pivotArea>
    </chartFormat>
    <chartFormat chart="1" format="57" series="1">
      <pivotArea type="data" outline="0" fieldPosition="0">
        <references count="2">
          <reference field="4294967294" count="1" selected="0">
            <x v="0"/>
          </reference>
          <reference field="0" count="1" selected="0">
            <x v="16"/>
          </reference>
        </references>
      </pivotArea>
    </chartFormat>
    <chartFormat chart="1" format="58" series="1">
      <pivotArea type="data" outline="0" fieldPosition="0">
        <references count="2">
          <reference field="4294967294" count="1" selected="0">
            <x v="0"/>
          </reference>
          <reference field="0" count="1" selected="0">
            <x v="17"/>
          </reference>
        </references>
      </pivotArea>
    </chartFormat>
    <chartFormat chart="1" format="59" series="1">
      <pivotArea type="data" outline="0" fieldPosition="0">
        <references count="2">
          <reference field="4294967294" count="1" selected="0">
            <x v="0"/>
          </reference>
          <reference field="0" count="1" selected="0">
            <x v="18"/>
          </reference>
        </references>
      </pivotArea>
    </chartFormat>
    <chartFormat chart="1" format="60" series="1">
      <pivotArea type="data" outline="0" fieldPosition="0">
        <references count="2">
          <reference field="4294967294" count="1" selected="0">
            <x v="0"/>
          </reference>
          <reference field="0" count="1" selected="0">
            <x v="19"/>
          </reference>
        </references>
      </pivotArea>
    </chartFormat>
    <chartFormat chart="1" format="61" series="1">
      <pivotArea type="data" outline="0" fieldPosition="0">
        <references count="2">
          <reference field="4294967294" count="1" selected="0">
            <x v="0"/>
          </reference>
          <reference field="0" count="1" selected="0">
            <x v="20"/>
          </reference>
        </references>
      </pivotArea>
    </chartFormat>
    <chartFormat chart="1" format="62" series="1">
      <pivotArea type="data" outline="0" fieldPosition="0">
        <references count="2">
          <reference field="4294967294" count="1" selected="0">
            <x v="0"/>
          </reference>
          <reference field="0" count="1" selected="0">
            <x v="21"/>
          </reference>
        </references>
      </pivotArea>
    </chartFormat>
    <chartFormat chart="1" format="63" series="1">
      <pivotArea type="data" outline="0" fieldPosition="0">
        <references count="2">
          <reference field="4294967294" count="1" selected="0">
            <x v="0"/>
          </reference>
          <reference field="0" count="1" selected="0">
            <x v="22"/>
          </reference>
        </references>
      </pivotArea>
    </chartFormat>
    <chartFormat chart="1" format="64" series="1">
      <pivotArea type="data" outline="0" fieldPosition="0">
        <references count="2">
          <reference field="4294967294" count="1" selected="0">
            <x v="0"/>
          </reference>
          <reference field="0" count="1" selected="0">
            <x v="23"/>
          </reference>
        </references>
      </pivotArea>
    </chartFormat>
    <chartFormat chart="1" format="65" series="1">
      <pivotArea type="data" outline="0" fieldPosition="0">
        <references count="2">
          <reference field="4294967294" count="1" selected="0">
            <x v="0"/>
          </reference>
          <reference field="0" count="1" selected="0">
            <x v="24"/>
          </reference>
        </references>
      </pivotArea>
    </chartFormat>
    <chartFormat chart="1" format="66" series="1">
      <pivotArea type="data" outline="0" fieldPosition="0">
        <references count="2">
          <reference field="4294967294" count="1" selected="0">
            <x v="0"/>
          </reference>
          <reference field="0" count="1" selected="0">
            <x v="25"/>
          </reference>
        </references>
      </pivotArea>
    </chartFormat>
    <chartFormat chart="1" format="67" series="1">
      <pivotArea type="data" outline="0" fieldPosition="0">
        <references count="2">
          <reference field="4294967294" count="1" selected="0">
            <x v="0"/>
          </reference>
          <reference field="0" count="1" selected="0">
            <x v="26"/>
          </reference>
        </references>
      </pivotArea>
    </chartFormat>
    <chartFormat chart="1" format="68" series="1">
      <pivotArea type="data" outline="0" fieldPosition="0">
        <references count="2">
          <reference field="4294967294" count="1" selected="0">
            <x v="0"/>
          </reference>
          <reference field="0" count="1" selected="0">
            <x v="27"/>
          </reference>
        </references>
      </pivotArea>
    </chartFormat>
    <chartFormat chart="1" format="69" series="1">
      <pivotArea type="data" outline="0" fieldPosition="0">
        <references count="2">
          <reference field="4294967294" count="1" selected="0">
            <x v="0"/>
          </reference>
          <reference field="0" count="1" selected="0">
            <x v="28"/>
          </reference>
        </references>
      </pivotArea>
    </chartFormat>
    <chartFormat chart="1" format="70" series="1">
      <pivotArea type="data" outline="0" fieldPosition="0">
        <references count="2">
          <reference field="4294967294" count="1" selected="0">
            <x v="0"/>
          </reference>
          <reference field="0" count="1" selected="0">
            <x v="29"/>
          </reference>
        </references>
      </pivotArea>
    </chartFormat>
    <chartFormat chart="1" format="71" series="1">
      <pivotArea type="data" outline="0" fieldPosition="0">
        <references count="2">
          <reference field="4294967294" count="1" selected="0">
            <x v="0"/>
          </reference>
          <reference field="0" count="1" selected="0">
            <x v="30"/>
          </reference>
        </references>
      </pivotArea>
    </chartFormat>
    <chartFormat chart="1" format="72" series="1">
      <pivotArea type="data" outline="0" fieldPosition="0">
        <references count="2">
          <reference field="4294967294" count="1" selected="0">
            <x v="0"/>
          </reference>
          <reference field="0" count="1" selected="0">
            <x v="31"/>
          </reference>
        </references>
      </pivotArea>
    </chartFormat>
    <chartFormat chart="1" format="73" series="1">
      <pivotArea type="data" outline="0" fieldPosition="0">
        <references count="2">
          <reference field="4294967294" count="1" selected="0">
            <x v="0"/>
          </reference>
          <reference field="0" count="1" selected="0">
            <x v="32"/>
          </reference>
        </references>
      </pivotArea>
    </chartFormat>
    <chartFormat chart="1" format="74" series="1">
      <pivotArea type="data" outline="0" fieldPosition="0">
        <references count="2">
          <reference field="4294967294" count="1" selected="0">
            <x v="0"/>
          </reference>
          <reference field="0" count="1" selected="0">
            <x v="33"/>
          </reference>
        </references>
      </pivotArea>
    </chartFormat>
    <chartFormat chart="1" format="75" series="1">
      <pivotArea type="data" outline="0" fieldPosition="0">
        <references count="2">
          <reference field="4294967294" count="1" selected="0">
            <x v="0"/>
          </reference>
          <reference field="0" count="1" selected="0">
            <x v="34"/>
          </reference>
        </references>
      </pivotArea>
    </chartFormat>
    <chartFormat chart="1" format="76" series="1">
      <pivotArea type="data" outline="0" fieldPosition="0">
        <references count="2">
          <reference field="4294967294" count="1" selected="0">
            <x v="0"/>
          </reference>
          <reference field="0" count="1" selected="0">
            <x v="35"/>
          </reference>
        </references>
      </pivotArea>
    </chartFormat>
    <chartFormat chart="1" format="77" series="1">
      <pivotArea type="data" outline="0" fieldPosition="0">
        <references count="2">
          <reference field="4294967294" count="1" selected="0">
            <x v="0"/>
          </reference>
          <reference field="0" count="1" selected="0">
            <x v="36"/>
          </reference>
        </references>
      </pivotArea>
    </chartFormat>
    <chartFormat chart="1" format="78" series="1">
      <pivotArea type="data" outline="0" fieldPosition="0">
        <references count="2">
          <reference field="4294967294" count="1" selected="0">
            <x v="0"/>
          </reference>
          <reference field="0" count="1" selected="0">
            <x v="37"/>
          </reference>
        </references>
      </pivotArea>
    </chartFormat>
    <chartFormat chart="1" format="79" series="1">
      <pivotArea type="data" outline="0" fieldPosition="0">
        <references count="2">
          <reference field="4294967294" count="1" selected="0">
            <x v="0"/>
          </reference>
          <reference field="0" count="1" selected="0">
            <x v="38"/>
          </reference>
        </references>
      </pivotArea>
    </chartFormat>
    <chartFormat chart="1" format="80" series="1">
      <pivotArea type="data" outline="0" fieldPosition="0">
        <references count="2">
          <reference field="4294967294" count="1" selected="0">
            <x v="0"/>
          </reference>
          <reference field="0" count="1" selected="0">
            <x v="39"/>
          </reference>
        </references>
      </pivotArea>
    </chartFormat>
    <chartFormat chart="1" format="81" series="1">
      <pivotArea type="data" outline="0" fieldPosition="0">
        <references count="2">
          <reference field="4294967294" count="1" selected="0">
            <x v="0"/>
          </reference>
          <reference field="0" count="1" selected="0">
            <x v="40"/>
          </reference>
        </references>
      </pivotArea>
    </chartFormat>
    <chartFormat chart="2" format="205" series="1">
      <pivotArea type="data" outline="0" fieldPosition="0">
        <references count="2">
          <reference field="4294967294" count="1" selected="0">
            <x v="0"/>
          </reference>
          <reference field="0" count="1" selected="0">
            <x v="40"/>
          </reference>
        </references>
      </pivotArea>
    </chartFormat>
    <chartFormat chart="1" format="82" series="1">
      <pivotArea type="data" outline="0" fieldPosition="0">
        <references count="1">
          <reference field="4294967294" count="1" selected="0">
            <x v="0"/>
          </reference>
        </references>
      </pivotArea>
    </chartFormat>
    <chartFormat chart="2" format="206" series="1">
      <pivotArea type="data" outline="0" fieldPosition="0">
        <references count="2">
          <reference field="4294967294" count="1" selected="0">
            <x v="0"/>
          </reference>
          <reference field="0" count="1" selected="0">
            <x v="1"/>
          </reference>
        </references>
      </pivotArea>
    </chartFormat>
    <chartFormat chart="2" format="207" series="1">
      <pivotArea type="data" outline="0" fieldPosition="0">
        <references count="2">
          <reference field="4294967294" count="1" selected="0">
            <x v="0"/>
          </reference>
          <reference field="0" count="1" selected="0">
            <x v="2"/>
          </reference>
        </references>
      </pivotArea>
    </chartFormat>
    <chartFormat chart="2" format="208" series="1">
      <pivotArea type="data" outline="0" fieldPosition="0">
        <references count="2">
          <reference field="4294967294" count="1" selected="0">
            <x v="0"/>
          </reference>
          <reference field="0" count="1" selected="0">
            <x v="3"/>
          </reference>
        </references>
      </pivotArea>
    </chartFormat>
    <chartFormat chart="2" format="209" series="1">
      <pivotArea type="data" outline="0" fieldPosition="0">
        <references count="2">
          <reference field="4294967294" count="1" selected="0">
            <x v="0"/>
          </reference>
          <reference field="0" count="1" selected="0">
            <x v="4"/>
          </reference>
        </references>
      </pivotArea>
    </chartFormat>
    <chartFormat chart="2" format="210" series="1">
      <pivotArea type="data" outline="0" fieldPosition="0">
        <references count="2">
          <reference field="4294967294" count="1" selected="0">
            <x v="0"/>
          </reference>
          <reference field="0" count="1" selected="0">
            <x v="5"/>
          </reference>
        </references>
      </pivotArea>
    </chartFormat>
    <chartFormat chart="2" format="211" series="1">
      <pivotArea type="data" outline="0" fieldPosition="0">
        <references count="2">
          <reference field="4294967294" count="1" selected="0">
            <x v="0"/>
          </reference>
          <reference field="0" count="1" selected="0">
            <x v="6"/>
          </reference>
        </references>
      </pivotArea>
    </chartFormat>
    <chartFormat chart="2" format="212" series="1">
      <pivotArea type="data" outline="0" fieldPosition="0">
        <references count="2">
          <reference field="4294967294" count="1" selected="0">
            <x v="0"/>
          </reference>
          <reference field="0" count="1" selected="0">
            <x v="7"/>
          </reference>
        </references>
      </pivotArea>
    </chartFormat>
    <chartFormat chart="2" format="213" series="1">
      <pivotArea type="data" outline="0" fieldPosition="0">
        <references count="2">
          <reference field="4294967294" count="1" selected="0">
            <x v="0"/>
          </reference>
          <reference field="0" count="1" selected="0">
            <x v="8"/>
          </reference>
        </references>
      </pivotArea>
    </chartFormat>
    <chartFormat chart="2" format="214" series="1">
      <pivotArea type="data" outline="0" fieldPosition="0">
        <references count="2">
          <reference field="4294967294" count="1" selected="0">
            <x v="0"/>
          </reference>
          <reference field="0" count="1" selected="0">
            <x v="9"/>
          </reference>
        </references>
      </pivotArea>
    </chartFormat>
    <chartFormat chart="2" format="215" series="1">
      <pivotArea type="data" outline="0" fieldPosition="0">
        <references count="2">
          <reference field="4294967294" count="1" selected="0">
            <x v="0"/>
          </reference>
          <reference field="0" count="1" selected="0">
            <x v="10"/>
          </reference>
        </references>
      </pivotArea>
    </chartFormat>
    <chartFormat chart="2" format="216" series="1">
      <pivotArea type="data" outline="0" fieldPosition="0">
        <references count="2">
          <reference field="4294967294" count="1" selected="0">
            <x v="0"/>
          </reference>
          <reference field="0" count="1" selected="0">
            <x v="11"/>
          </reference>
        </references>
      </pivotArea>
    </chartFormat>
    <chartFormat chart="2" format="217" series="1">
      <pivotArea type="data" outline="0" fieldPosition="0">
        <references count="2">
          <reference field="4294967294" count="1" selected="0">
            <x v="0"/>
          </reference>
          <reference field="0" count="1" selected="0">
            <x v="12"/>
          </reference>
        </references>
      </pivotArea>
    </chartFormat>
    <chartFormat chart="2" format="218" series="1">
      <pivotArea type="data" outline="0" fieldPosition="0">
        <references count="2">
          <reference field="4294967294" count="1" selected="0">
            <x v="0"/>
          </reference>
          <reference field="0" count="1" selected="0">
            <x v="13"/>
          </reference>
        </references>
      </pivotArea>
    </chartFormat>
    <chartFormat chart="2" format="219" series="1">
      <pivotArea type="data" outline="0" fieldPosition="0">
        <references count="2">
          <reference field="4294967294" count="1" selected="0">
            <x v="0"/>
          </reference>
          <reference field="0" count="1" selected="0">
            <x v="14"/>
          </reference>
        </references>
      </pivotArea>
    </chartFormat>
    <chartFormat chart="2" format="220" series="1">
      <pivotArea type="data" outline="0" fieldPosition="0">
        <references count="2">
          <reference field="4294967294" count="1" selected="0">
            <x v="0"/>
          </reference>
          <reference field="0" count="1" selected="0">
            <x v="15"/>
          </reference>
        </references>
      </pivotArea>
    </chartFormat>
    <chartFormat chart="2" format="221" series="1">
      <pivotArea type="data" outline="0" fieldPosition="0">
        <references count="2">
          <reference field="4294967294" count="1" selected="0">
            <x v="0"/>
          </reference>
          <reference field="0" count="1" selected="0">
            <x v="16"/>
          </reference>
        </references>
      </pivotArea>
    </chartFormat>
    <chartFormat chart="2" format="222" series="1">
      <pivotArea type="data" outline="0" fieldPosition="0">
        <references count="2">
          <reference field="4294967294" count="1" selected="0">
            <x v="0"/>
          </reference>
          <reference field="0" count="1" selected="0">
            <x v="17"/>
          </reference>
        </references>
      </pivotArea>
    </chartFormat>
    <chartFormat chart="2" format="223" series="1">
      <pivotArea type="data" outline="0" fieldPosition="0">
        <references count="2">
          <reference field="4294967294" count="1" selected="0">
            <x v="0"/>
          </reference>
          <reference field="0" count="1" selected="0">
            <x v="18"/>
          </reference>
        </references>
      </pivotArea>
    </chartFormat>
    <chartFormat chart="2" format="224" series="1">
      <pivotArea type="data" outline="0" fieldPosition="0">
        <references count="2">
          <reference field="4294967294" count="1" selected="0">
            <x v="0"/>
          </reference>
          <reference field="0" count="1" selected="0">
            <x v="19"/>
          </reference>
        </references>
      </pivotArea>
    </chartFormat>
    <chartFormat chart="2" format="225" series="1">
      <pivotArea type="data" outline="0" fieldPosition="0">
        <references count="2">
          <reference field="4294967294" count="1" selected="0">
            <x v="0"/>
          </reference>
          <reference field="0" count="1" selected="0">
            <x v="20"/>
          </reference>
        </references>
      </pivotArea>
    </chartFormat>
    <chartFormat chart="2" format="226" series="1">
      <pivotArea type="data" outline="0" fieldPosition="0">
        <references count="2">
          <reference field="4294967294" count="1" selected="0">
            <x v="0"/>
          </reference>
          <reference field="0" count="1" selected="0">
            <x v="21"/>
          </reference>
        </references>
      </pivotArea>
    </chartFormat>
    <chartFormat chart="2" format="227" series="1">
      <pivotArea type="data" outline="0" fieldPosition="0">
        <references count="2">
          <reference field="4294967294" count="1" selected="0">
            <x v="0"/>
          </reference>
          <reference field="0" count="1" selected="0">
            <x v="22"/>
          </reference>
        </references>
      </pivotArea>
    </chartFormat>
    <chartFormat chart="2" format="228" series="1">
      <pivotArea type="data" outline="0" fieldPosition="0">
        <references count="2">
          <reference field="4294967294" count="1" selected="0">
            <x v="0"/>
          </reference>
          <reference field="0" count="1" selected="0">
            <x v="23"/>
          </reference>
        </references>
      </pivotArea>
    </chartFormat>
    <chartFormat chart="2" format="229" series="1">
      <pivotArea type="data" outline="0" fieldPosition="0">
        <references count="2">
          <reference field="4294967294" count="1" selected="0">
            <x v="0"/>
          </reference>
          <reference field="0" count="1" selected="0">
            <x v="24"/>
          </reference>
        </references>
      </pivotArea>
    </chartFormat>
    <chartFormat chart="2" format="230" series="1">
      <pivotArea type="data" outline="0" fieldPosition="0">
        <references count="2">
          <reference field="4294967294" count="1" selected="0">
            <x v="0"/>
          </reference>
          <reference field="0" count="1" selected="0">
            <x v="25"/>
          </reference>
        </references>
      </pivotArea>
    </chartFormat>
    <chartFormat chart="2" format="231" series="1">
      <pivotArea type="data" outline="0" fieldPosition="0">
        <references count="2">
          <reference field="4294967294" count="1" selected="0">
            <x v="0"/>
          </reference>
          <reference field="0" count="1" selected="0">
            <x v="26"/>
          </reference>
        </references>
      </pivotArea>
    </chartFormat>
    <chartFormat chart="2" format="232" series="1">
      <pivotArea type="data" outline="0" fieldPosition="0">
        <references count="2">
          <reference field="4294967294" count="1" selected="0">
            <x v="0"/>
          </reference>
          <reference field="0" count="1" selected="0">
            <x v="27"/>
          </reference>
        </references>
      </pivotArea>
    </chartFormat>
    <chartFormat chart="2" format="233" series="1">
      <pivotArea type="data" outline="0" fieldPosition="0">
        <references count="2">
          <reference field="4294967294" count="1" selected="0">
            <x v="0"/>
          </reference>
          <reference field="0" count="1" selected="0">
            <x v="28"/>
          </reference>
        </references>
      </pivotArea>
    </chartFormat>
    <chartFormat chart="2" format="234" series="1">
      <pivotArea type="data" outline="0" fieldPosition="0">
        <references count="2">
          <reference field="4294967294" count="1" selected="0">
            <x v="0"/>
          </reference>
          <reference field="0" count="1" selected="0">
            <x v="29"/>
          </reference>
        </references>
      </pivotArea>
    </chartFormat>
    <chartFormat chart="2" format="235" series="1">
      <pivotArea type="data" outline="0" fieldPosition="0">
        <references count="2">
          <reference field="4294967294" count="1" selected="0">
            <x v="0"/>
          </reference>
          <reference field="0" count="1" selected="0">
            <x v="30"/>
          </reference>
        </references>
      </pivotArea>
    </chartFormat>
    <chartFormat chart="2" format="236" series="1">
      <pivotArea type="data" outline="0" fieldPosition="0">
        <references count="2">
          <reference field="4294967294" count="1" selected="0">
            <x v="0"/>
          </reference>
          <reference field="0" count="1" selected="0">
            <x v="31"/>
          </reference>
        </references>
      </pivotArea>
    </chartFormat>
    <chartFormat chart="2" format="237" series="1">
      <pivotArea type="data" outline="0" fieldPosition="0">
        <references count="2">
          <reference field="4294967294" count="1" selected="0">
            <x v="0"/>
          </reference>
          <reference field="0" count="1" selected="0">
            <x v="32"/>
          </reference>
        </references>
      </pivotArea>
    </chartFormat>
    <chartFormat chart="2" format="238" series="1">
      <pivotArea type="data" outline="0" fieldPosition="0">
        <references count="2">
          <reference field="4294967294" count="1" selected="0">
            <x v="0"/>
          </reference>
          <reference field="0" count="1" selected="0">
            <x v="33"/>
          </reference>
        </references>
      </pivotArea>
    </chartFormat>
    <chartFormat chart="2" format="239" series="1">
      <pivotArea type="data" outline="0" fieldPosition="0">
        <references count="2">
          <reference field="4294967294" count="1" selected="0">
            <x v="0"/>
          </reference>
          <reference field="0" count="1" selected="0">
            <x v="34"/>
          </reference>
        </references>
      </pivotArea>
    </chartFormat>
    <chartFormat chart="2" format="240" series="1">
      <pivotArea type="data" outline="0" fieldPosition="0">
        <references count="2">
          <reference field="4294967294" count="1" selected="0">
            <x v="0"/>
          </reference>
          <reference field="0" count="1" selected="0">
            <x v="35"/>
          </reference>
        </references>
      </pivotArea>
    </chartFormat>
    <chartFormat chart="2" format="241" series="1">
      <pivotArea type="data" outline="0" fieldPosition="0">
        <references count="2">
          <reference field="4294967294" count="1" selected="0">
            <x v="0"/>
          </reference>
          <reference field="0" count="1" selected="0">
            <x v="36"/>
          </reference>
        </references>
      </pivotArea>
    </chartFormat>
    <chartFormat chart="2" format="242" series="1">
      <pivotArea type="data" outline="0" fieldPosition="0">
        <references count="2">
          <reference field="4294967294" count="1" selected="0">
            <x v="0"/>
          </reference>
          <reference field="0" count="1" selected="0">
            <x v="37"/>
          </reference>
        </references>
      </pivotArea>
    </chartFormat>
    <chartFormat chart="2" format="243" series="1">
      <pivotArea type="data" outline="0" fieldPosition="0">
        <references count="2">
          <reference field="4294967294" count="1" selected="0">
            <x v="0"/>
          </reference>
          <reference field="0" count="1" selected="0">
            <x v="38"/>
          </reference>
        </references>
      </pivotArea>
    </chartFormat>
    <chartFormat chart="2" format="244" series="1">
      <pivotArea type="data" outline="0" fieldPosition="0">
        <references count="2">
          <reference field="4294967294" count="1" selected="0">
            <x v="0"/>
          </reference>
          <reference field="0" count="1" selected="0">
            <x v="39"/>
          </reference>
        </references>
      </pivotArea>
    </chartFormat>
    <chartFormat chart="2" format="245" series="1">
      <pivotArea type="data" outline="0" fieldPosition="0">
        <references count="2">
          <reference field="4294967294" count="1" selected="0">
            <x v="0"/>
          </reference>
          <reference field="0" count="1" selected="0">
            <x v="0"/>
          </reference>
        </references>
      </pivotArea>
    </chartFormat>
    <chartFormat chart="2" format="24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b" xr10:uid="{00000000-0013-0000-FFFF-FFFF01000000}" sourceName="Lab">
  <pivotTables>
    <pivotTable tabId="14" name="Draaitabel1"/>
    <pivotTable tabId="15" name="Draaitabel1"/>
    <pivotTable tabId="13" name="Draaitabel1"/>
    <pivotTable tabId="16" name="Draaitabel1"/>
    <pivotTable tabId="14" name="Draaitabel2"/>
    <pivotTable tabId="15" name="Draaitabel3"/>
    <pivotTable tabId="13" name="Draaitabel4"/>
    <pivotTable tabId="16" name="Draaitabel5"/>
  </pivotTables>
  <data>
    <tabular pivotCacheId="1">
      <items count="41">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aar" xr10:uid="{00000000-0013-0000-FFFF-FFFF02000000}" sourceName="Jaar">
  <pivotTables>
    <pivotTable tabId="14" name="Draaitabel1"/>
    <pivotTable tabId="15" name="Draaitabel1"/>
    <pivotTable tabId="13" name="Draaitabel1"/>
    <pivotTable tabId="16" name="Draaitabel1"/>
    <pivotTable tabId="14" name="Draaitabel2"/>
    <pivotTable tabId="15" name="Draaitabel3"/>
    <pivotTable tabId="13" name="Draaitabel4"/>
    <pivotTable tabId="16" name="Draaitabel5"/>
  </pivotTables>
  <data>
    <tabular pivotCacheId="1">
      <items count="7">
        <i x="0" s="1"/>
        <i x="1"/>
        <i x="2"/>
        <i x="3"/>
        <i x="4"/>
        <i x="5"/>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b" xr10:uid="{00000000-0014-0000-FFFF-FFFF01000000}" cache="Slicer_Lab" caption="Pathologie lab" columnCount="11" style="SlicerStyleOther2" rowHeight="144000"/>
  <slicer name="Jaar" xr10:uid="{00000000-0014-0000-FFFF-FFFF02000000}" cache="Slicer_Jaar" caption="Jaar" columnCount="7" style="SlicerStyleOther2"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Tabel13" displayName="Tabel13" ref="A1:G288" totalsRowShown="0" headerRowDxfId="20" dataDxfId="19">
  <autoFilter ref="A1:G288" xr:uid="{00000000-0009-0000-0100-00000D000000}"/>
  <tableColumns count="7">
    <tableColumn id="1" xr3:uid="{00000000-0010-0000-0000-000001000000}" name="Lab" dataDxfId="18"/>
    <tableColumn id="2" xr3:uid="{00000000-0010-0000-0000-000002000000}" name="Jaar" dataDxfId="17"/>
    <tableColumn id="3" xr3:uid="{00000000-0010-0000-0000-000003000000}" name="Aantal biopten " dataDxfId="16"/>
    <tableColumn id="4" xr3:uid="{00000000-0010-0000-0000-000004000000}" name="% Negatief biopt" dataDxfId="15"/>
    <tableColumn id="5" xr3:uid="{00000000-0010-0000-0000-000005000000}" name="% GG1 detectie" dataDxfId="14"/>
    <tableColumn id="6" xr3:uid="{00000000-0010-0000-0000-000006000000}" name="% GG≥2 detectie" dataDxfId="13"/>
    <tableColumn id="7" xr3:uid="{00000000-0010-0000-0000-000007000000}" name="% geschatte MRI implementatie" dataDxfId="12"/>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8.xml"/><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04"/>
  <sheetViews>
    <sheetView showGridLines="0" showRowColHeaders="0" tabSelected="1" zoomScale="80" zoomScaleNormal="80" workbookViewId="0">
      <selection activeCell="AL32" sqref="AL32"/>
    </sheetView>
  </sheetViews>
  <sheetFormatPr defaultColWidth="9.109375" defaultRowHeight="13.8" x14ac:dyDescent="0.3"/>
  <cols>
    <col min="1" max="1" width="5.33203125" style="14" customWidth="1"/>
    <col min="2" max="2" width="9.33203125" style="14" customWidth="1"/>
    <col min="3" max="9" width="7.88671875" style="14" customWidth="1"/>
    <col min="10" max="10" width="5.33203125" style="14" customWidth="1"/>
    <col min="11" max="11" width="8.33203125" style="14" customWidth="1"/>
    <col min="12" max="18" width="7.88671875" style="14" customWidth="1"/>
    <col min="19" max="19" width="5.33203125" style="14" customWidth="1"/>
    <col min="20" max="20" width="8.33203125" style="14" customWidth="1"/>
    <col min="21" max="27" width="7.88671875" style="14" customWidth="1"/>
    <col min="28" max="28" width="5.33203125" style="14" customWidth="1"/>
    <col min="29" max="29" width="8.33203125" style="14" customWidth="1"/>
    <col min="30" max="36" width="7.88671875" style="14" customWidth="1"/>
    <col min="37" max="16384" width="9.109375" style="14"/>
  </cols>
  <sheetData>
    <row r="1" spans="2:36" s="12" customFormat="1" x14ac:dyDescent="0.3"/>
    <row r="2" spans="2:36" s="12" customFormat="1" ht="39.75" customHeight="1" x14ac:dyDescent="0.3">
      <c r="B2" s="7" t="s">
        <v>20</v>
      </c>
      <c r="C2" s="13"/>
      <c r="D2" s="13"/>
      <c r="E2" s="13"/>
      <c r="F2" s="13"/>
      <c r="G2" s="13"/>
      <c r="H2" s="13"/>
      <c r="I2" s="13"/>
      <c r="J2" s="13"/>
      <c r="K2" s="13"/>
      <c r="L2" s="13"/>
      <c r="M2" s="13"/>
      <c r="N2" s="13"/>
      <c r="O2" s="13"/>
      <c r="P2" s="13"/>
      <c r="Q2" s="13"/>
      <c r="R2" s="13"/>
      <c r="S2" s="13"/>
    </row>
    <row r="3" spans="2:36" s="12" customFormat="1" x14ac:dyDescent="0.3"/>
    <row r="4" spans="2:36" s="15" customFormat="1" x14ac:dyDescent="0.3"/>
    <row r="5" spans="2:36" s="15" customFormat="1" x14ac:dyDescent="0.3"/>
    <row r="6" spans="2:36" s="15" customFormat="1" x14ac:dyDescent="0.3"/>
    <row r="7" spans="2:36" s="15" customFormat="1" x14ac:dyDescent="0.3"/>
    <row r="8" spans="2:36" s="15" customFormat="1" x14ac:dyDescent="0.3"/>
    <row r="9" spans="2:36" s="15" customFormat="1" x14ac:dyDescent="0.3"/>
    <row r="10" spans="2:36" s="15" customFormat="1" x14ac:dyDescent="0.3"/>
    <row r="11" spans="2:36" s="15" customFormat="1" x14ac:dyDescent="0.3"/>
    <row r="12" spans="2:36" s="15" customFormat="1" x14ac:dyDescent="0.3"/>
    <row r="13" spans="2:36" s="15" customFormat="1" x14ac:dyDescent="0.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H13" s="19"/>
    </row>
    <row r="14" spans="2:36" s="16" customFormat="1" ht="27" customHeight="1" x14ac:dyDescent="0.25">
      <c r="B14" s="27" t="s">
        <v>13</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2:36" s="15" customFormat="1" x14ac:dyDescent="0.3"/>
    <row r="16" spans="2:36" s="15" customFormat="1" x14ac:dyDescent="0.3"/>
    <row r="17" spans="2:36" s="15" customFormat="1" x14ac:dyDescent="0.3"/>
    <row r="18" spans="2:36" s="15" customFormat="1" x14ac:dyDescent="0.3"/>
    <row r="19" spans="2:36" s="15" customFormat="1" x14ac:dyDescent="0.3"/>
    <row r="20" spans="2:36" s="15" customFormat="1" x14ac:dyDescent="0.3"/>
    <row r="21" spans="2:36" s="15" customFormat="1" x14ac:dyDescent="0.3"/>
    <row r="22" spans="2:36" s="15" customFormat="1" x14ac:dyDescent="0.3"/>
    <row r="23" spans="2:36" s="15" customFormat="1" x14ac:dyDescent="0.3">
      <c r="J23" s="17"/>
    </row>
    <row r="24" spans="2:36" s="15" customFormat="1" x14ac:dyDescent="0.3">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row>
    <row r="25" spans="2:36" s="15" customFormat="1" ht="29.25" customHeight="1" x14ac:dyDescent="0.3">
      <c r="B25" s="27" t="s">
        <v>14</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2:36" s="15" customFormat="1" x14ac:dyDescent="0.3"/>
    <row r="27" spans="2:36" s="15" customFormat="1" x14ac:dyDescent="0.3"/>
    <row r="28" spans="2:36" s="15" customFormat="1" x14ac:dyDescent="0.3"/>
    <row r="29" spans="2:36" s="15" customFormat="1" x14ac:dyDescent="0.3"/>
    <row r="30" spans="2:36" s="15" customFormat="1" x14ac:dyDescent="0.3"/>
    <row r="31" spans="2:36" s="15" customFormat="1" x14ac:dyDescent="0.3"/>
    <row r="32" spans="2:36" s="15" customFormat="1" x14ac:dyDescent="0.3"/>
    <row r="33" s="15" customFormat="1" x14ac:dyDescent="0.3"/>
    <row r="34" s="15" customFormat="1" x14ac:dyDescent="0.3"/>
    <row r="35" s="15" customFormat="1" x14ac:dyDescent="0.3"/>
    <row r="36" s="15" customFormat="1" x14ac:dyDescent="0.3"/>
    <row r="37" s="15" customFormat="1" x14ac:dyDescent="0.3"/>
    <row r="38" s="15" customFormat="1" x14ac:dyDescent="0.3"/>
    <row r="39" s="15" customFormat="1" x14ac:dyDescent="0.3"/>
    <row r="40" s="15" customFormat="1" x14ac:dyDescent="0.3"/>
    <row r="41" s="15" customFormat="1" x14ac:dyDescent="0.3"/>
    <row r="42" s="15" customFormat="1" x14ac:dyDescent="0.3"/>
    <row r="43" s="15" customFormat="1" x14ac:dyDescent="0.3"/>
    <row r="44" s="15" customFormat="1" x14ac:dyDescent="0.3"/>
    <row r="45" s="15" customFormat="1" x14ac:dyDescent="0.3"/>
    <row r="46" s="15" customFormat="1" x14ac:dyDescent="0.3"/>
    <row r="47" s="15" customFormat="1" x14ac:dyDescent="0.3"/>
    <row r="48" s="15" customFormat="1" x14ac:dyDescent="0.3"/>
    <row r="49" s="15" customFormat="1" x14ac:dyDescent="0.3"/>
    <row r="50" s="15" customFormat="1" x14ac:dyDescent="0.3"/>
    <row r="51" s="15" customFormat="1" x14ac:dyDescent="0.3"/>
    <row r="52" s="15" customFormat="1" x14ac:dyDescent="0.3"/>
    <row r="53" s="15" customFormat="1" x14ac:dyDescent="0.3"/>
    <row r="54" s="15" customFormat="1" x14ac:dyDescent="0.3"/>
    <row r="55" s="15" customFormat="1" x14ac:dyDescent="0.3"/>
    <row r="56" s="15" customFormat="1" x14ac:dyDescent="0.3"/>
    <row r="57" s="15" customFormat="1" x14ac:dyDescent="0.3"/>
    <row r="58" s="15" customFormat="1" x14ac:dyDescent="0.3"/>
    <row r="59" s="15" customFormat="1" x14ac:dyDescent="0.3"/>
    <row r="60" s="15" customFormat="1" x14ac:dyDescent="0.3"/>
    <row r="61" s="15" customFormat="1" x14ac:dyDescent="0.3"/>
    <row r="62" s="15" customFormat="1" x14ac:dyDescent="0.3"/>
    <row r="63" s="15" customFormat="1" x14ac:dyDescent="0.3"/>
    <row r="64" s="15" customFormat="1" x14ac:dyDescent="0.3"/>
    <row r="65" spans="2:36" s="15" customFormat="1" x14ac:dyDescent="0.3"/>
    <row r="66" spans="2:36" s="15" customFormat="1" x14ac:dyDescent="0.3"/>
    <row r="67" spans="2:36" s="15" customFormat="1" x14ac:dyDescent="0.3"/>
    <row r="68" spans="2:36" s="15" customFormat="1" x14ac:dyDescent="0.3"/>
    <row r="69" spans="2:36" s="15" customFormat="1" x14ac:dyDescent="0.3"/>
    <row r="70" spans="2:36" s="15" customFormat="1" x14ac:dyDescent="0.3"/>
    <row r="71" spans="2:36" s="15" customFormat="1" x14ac:dyDescent="0.3"/>
    <row r="72" spans="2:36" s="15" customFormat="1" x14ac:dyDescent="0.3"/>
    <row r="73" spans="2:36" s="15" customFormat="1" x14ac:dyDescent="0.3"/>
    <row r="74" spans="2:36" s="15" customFormat="1" x14ac:dyDescent="0.3"/>
    <row r="75" spans="2:36" s="15" customFormat="1" x14ac:dyDescent="0.3"/>
    <row r="76" spans="2:36" s="15" customFormat="1" x14ac:dyDescent="0.3"/>
    <row r="77" spans="2:36" s="15" customFormat="1" x14ac:dyDescent="0.3"/>
    <row r="78" spans="2:36" s="15" customFormat="1" ht="23.4" x14ac:dyDescent="0.3">
      <c r="B78" s="27" t="s">
        <v>16</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row>
    <row r="79" spans="2:36" s="15" customFormat="1" x14ac:dyDescent="0.3">
      <c r="B79" s="18"/>
      <c r="C79" s="18"/>
      <c r="D79" s="18"/>
      <c r="E79" s="18"/>
      <c r="F79" s="18"/>
      <c r="G79" s="18"/>
      <c r="H79" s="18"/>
      <c r="I79" s="18"/>
    </row>
    <row r="80" spans="2:36" s="15" customFormat="1" x14ac:dyDescent="0.3">
      <c r="B80" s="18"/>
      <c r="C80" s="18"/>
      <c r="D80" s="18"/>
      <c r="E80" s="18"/>
      <c r="F80" s="18"/>
      <c r="G80" s="18"/>
      <c r="H80" s="18"/>
      <c r="I80" s="18"/>
    </row>
    <row r="81" spans="1:36" s="15" customFormat="1" ht="23.4" x14ac:dyDescent="0.45">
      <c r="A81" s="18"/>
      <c r="B81" s="29" t="s">
        <v>17</v>
      </c>
      <c r="C81" s="29"/>
      <c r="D81" s="29"/>
      <c r="E81" s="29"/>
      <c r="F81" s="29"/>
      <c r="G81" s="29"/>
      <c r="H81" s="29"/>
      <c r="I81" s="29"/>
      <c r="K81" s="29" t="s">
        <v>18</v>
      </c>
      <c r="L81" s="29"/>
      <c r="M81" s="29"/>
      <c r="N81" s="29"/>
      <c r="O81" s="29"/>
      <c r="P81" s="29"/>
      <c r="Q81" s="29"/>
      <c r="R81" s="29"/>
      <c r="T81" s="29" t="s">
        <v>19</v>
      </c>
      <c r="U81" s="29"/>
      <c r="V81" s="29"/>
      <c r="W81" s="29"/>
      <c r="X81" s="29"/>
      <c r="Y81" s="29"/>
      <c r="Z81" s="29"/>
      <c r="AA81" s="29"/>
      <c r="AC81" s="29" t="s">
        <v>6</v>
      </c>
      <c r="AD81" s="29"/>
      <c r="AE81" s="29"/>
      <c r="AF81" s="29"/>
      <c r="AG81" s="29"/>
      <c r="AH81" s="29"/>
      <c r="AI81" s="29"/>
      <c r="AJ81" s="29"/>
    </row>
    <row r="82" spans="1:36" s="15" customFormat="1" ht="7.5" customHeight="1" x14ac:dyDescent="0.3">
      <c r="B82" s="24"/>
      <c r="C82" s="24"/>
      <c r="D82" s="24"/>
      <c r="E82" s="24"/>
      <c r="F82" s="24"/>
      <c r="G82" s="24"/>
      <c r="H82" s="24"/>
      <c r="I82" s="24"/>
      <c r="K82" s="20"/>
      <c r="L82" s="20"/>
      <c r="M82" s="20"/>
      <c r="N82" s="20"/>
      <c r="O82" s="20"/>
      <c r="P82" s="20"/>
      <c r="Q82" s="20"/>
      <c r="R82" s="20"/>
      <c r="T82" s="20"/>
      <c r="U82" s="20"/>
      <c r="V82" s="20"/>
      <c r="W82" s="20"/>
      <c r="X82" s="20"/>
      <c r="Y82" s="20"/>
      <c r="Z82" s="20"/>
      <c r="AA82" s="20"/>
      <c r="AC82" s="20"/>
      <c r="AD82" s="20"/>
      <c r="AE82" s="20"/>
      <c r="AF82" s="20"/>
      <c r="AG82" s="20"/>
      <c r="AH82" s="20"/>
      <c r="AI82" s="20"/>
      <c r="AJ82" s="20"/>
    </row>
    <row r="83" spans="1:36" s="15" customFormat="1" x14ac:dyDescent="0.3">
      <c r="A83" s="18"/>
      <c r="B83" s="21" t="s">
        <v>0</v>
      </c>
      <c r="C83" s="22">
        <v>2015</v>
      </c>
      <c r="D83" s="22">
        <v>2016</v>
      </c>
      <c r="E83" s="22">
        <v>2017</v>
      </c>
      <c r="F83" s="22">
        <v>2018</v>
      </c>
      <c r="G83" s="22">
        <v>2019</v>
      </c>
      <c r="H83" s="22">
        <v>2020</v>
      </c>
      <c r="I83" s="22">
        <v>2021</v>
      </c>
      <c r="K83" s="21" t="s">
        <v>0</v>
      </c>
      <c r="L83" s="22">
        <v>2015</v>
      </c>
      <c r="M83" s="22">
        <v>2016</v>
      </c>
      <c r="N83" s="22">
        <v>2017</v>
      </c>
      <c r="O83" s="22">
        <v>2018</v>
      </c>
      <c r="P83" s="22">
        <v>2019</v>
      </c>
      <c r="Q83" s="22">
        <v>2020</v>
      </c>
      <c r="R83" s="22">
        <v>2021</v>
      </c>
      <c r="T83" s="21" t="s">
        <v>0</v>
      </c>
      <c r="U83" s="22">
        <v>2015</v>
      </c>
      <c r="V83" s="22">
        <v>2016</v>
      </c>
      <c r="W83" s="22">
        <v>2017</v>
      </c>
      <c r="X83" s="22">
        <v>2018</v>
      </c>
      <c r="Y83" s="22">
        <v>2019</v>
      </c>
      <c r="Z83" s="22">
        <v>2020</v>
      </c>
      <c r="AA83" s="22">
        <v>2021</v>
      </c>
      <c r="AC83" s="21" t="s">
        <v>0</v>
      </c>
      <c r="AD83" s="22">
        <v>2015</v>
      </c>
      <c r="AE83" s="22">
        <v>2016</v>
      </c>
      <c r="AF83" s="22">
        <v>2017</v>
      </c>
      <c r="AG83" s="22">
        <v>2018</v>
      </c>
      <c r="AH83" s="22">
        <v>2019</v>
      </c>
      <c r="AI83" s="22">
        <v>2020</v>
      </c>
      <c r="AJ83" s="22">
        <v>2021</v>
      </c>
    </row>
    <row r="84" spans="1:36" s="15" customFormat="1" x14ac:dyDescent="0.3">
      <c r="A84" s="18"/>
      <c r="B84" s="25">
        <f>IF('DT 1 neg biopten'!A19="", "", 'DT 1 neg biopten'!A19)</f>
        <v>1</v>
      </c>
      <c r="C84" s="26">
        <f>IF(ISERROR(GETPIVOTDATA("% Negatief biopt",'DT 1 neg biopten'!$A$17,"Lab",B84,"Jaar",2015)), "", GETPIVOTDATA("% Negatief biopt",'DT 1 neg biopten'!$A$17,"Lab",B84,"Jaar",2015))</f>
        <v>47</v>
      </c>
      <c r="D84" s="26" t="str">
        <f>IF(ISERROR(GETPIVOTDATA("% Negatief biopt",'DT 1 neg biopten'!$A$17,"Lab",$B84,"Jaar",2016)), "", GETPIVOTDATA("% Negatief biopt",'DT 1 neg biopten'!$A$17,"Lab",$B84,"Jaar",2016))</f>
        <v/>
      </c>
      <c r="E84" s="26" t="str">
        <f>IF(ISERROR(GETPIVOTDATA("% Negatief biopt",'DT 1 neg biopten'!$A$17,"Lab",$B84,"Jaar",2017)), "", GETPIVOTDATA("% Negatief biopt",'DT 1 neg biopten'!$A$17,"Lab",$B84,"Jaar",2017))</f>
        <v/>
      </c>
      <c r="F84" s="26" t="str">
        <f>IF(ISERROR(GETPIVOTDATA("% Negatief biopt",'DT 1 neg biopten'!$A$17,"Lab",$B84,"Jaar",2018)), "", GETPIVOTDATA("% Negatief biopt",'DT 1 neg biopten'!$A$17,"Lab",$B84,"Jaar",2018))</f>
        <v/>
      </c>
      <c r="G84" s="26" t="str">
        <f>IF(ISERROR(GETPIVOTDATA("% Negatief biopt",'DT 1 neg biopten'!$A$17,"Lab",$B84,"Jaar",2019)), "", GETPIVOTDATA("% Negatief biopt",'DT 1 neg biopten'!$A$17,"Lab",$B84,"Jaar",2019))</f>
        <v/>
      </c>
      <c r="H84" s="26" t="str">
        <f>IF(ISERROR(GETPIVOTDATA("% Negatief biopt",'DT 1 neg biopten'!$A$17,"Lab",$B84,"Jaar",2020)), "", GETPIVOTDATA("% Negatief biopt",'DT 1 neg biopten'!$A$17,"Lab",$B84,"Jaar",2020))</f>
        <v/>
      </c>
      <c r="I84" s="26">
        <f>IF(ISERROR(GETPIVOTDATA("% Negatief biopt",'DT 1 neg biopten'!$A$17,"Lab",$B84,"Jaar",2021)), "", GETPIVOTDATA("% Negatief biopt",'DT 1 neg biopten'!$A$17,"Lab",$B84,"Jaar",2021))</f>
        <v>22</v>
      </c>
      <c r="K84" s="9">
        <f>IF('DT 2 GG1'!A18="", "",'DT 2 GG1'!A18)</f>
        <v>1</v>
      </c>
      <c r="L84" s="23">
        <f>IF(ISERROR(GETPIVOTDATA("% GG1 detectie",'DT 2 GG1'!$B$17,"Lab",$K84,"Jaar",2015)), "", GETPIVOTDATA("% GG1 detectie",'DT 2 GG1'!$B$17,"Lab",$K84,"Jaar",2015))</f>
        <v>17</v>
      </c>
      <c r="M84" s="23" t="str">
        <f>IF(ISERROR(GETPIVOTDATA("% GG1 detectie",'DT 2 GG1'!$B$17,"Lab",$K84,"Jaar",2016)), "", GETPIVOTDATA("% GG1 detectie",'DT 2 GG1'!$B$17,"Lab",$K84,"Jaar",2016))</f>
        <v/>
      </c>
      <c r="N84" s="23" t="str">
        <f>IF(ISERROR(GETPIVOTDATA("% GG1 detectie",'DT 2 GG1'!$B$17,"Lab",$K84,"Jaar",2017)), "", GETPIVOTDATA("% GG1 detectie",'DT 2 GG1'!$B$17,"Lab",$K84,"Jaar",2017))</f>
        <v/>
      </c>
      <c r="O84" s="23" t="str">
        <f>IF(ISERROR(GETPIVOTDATA("% GG1 detectie",'DT 2 GG1'!$B$17,"Lab",$K84,"Jaar",2018)), "", GETPIVOTDATA("% GG1 detectie",'DT 2 GG1'!$B$17,"Lab",$K84,"Jaar",2018))</f>
        <v/>
      </c>
      <c r="P84" s="23" t="str">
        <f>IF(ISERROR(GETPIVOTDATA("% GG1 detectie",'DT 2 GG1'!$B$17,"Lab",$K84,"Jaar",2019)), "", GETPIVOTDATA("% GG1 detectie",'DT 2 GG1'!$B$17,"Lab",$K84,"Jaar",2019))</f>
        <v/>
      </c>
      <c r="Q84" s="23" t="str">
        <f>IF(ISERROR(GETPIVOTDATA("% GG1 detectie",'DT 2 GG1'!$B$17,"Lab",$K84,"Jaar",2020)), "", GETPIVOTDATA("% GG1 detectie",'DT 2 GG1'!$B$17,"Lab",$K84,"Jaar",2020))</f>
        <v/>
      </c>
      <c r="R84" s="23">
        <f>IF(ISERROR(GETPIVOTDATA("% GG1 detectie",'DT 2 GG1'!$B$17,"Lab",$K84,"Jaar",2021)), "", GETPIVOTDATA("% GG1 detectie",'DT 2 GG1'!$B$17,"Lab",$K84,"Jaar",2021))</f>
        <v>24</v>
      </c>
      <c r="T84" s="9">
        <f>IF('DT 3 GG2plus'!A19="", "",'DT 3 GG2plus'!A19)</f>
        <v>1</v>
      </c>
      <c r="U84" s="23">
        <f>IF(ISERROR(GETPIVOTDATA("% GG≥2 detectie",'DT 3 GG2plus'!$B$19,"Lab",$T84,"Jaar",U$83)), "", GETPIVOTDATA("% GG≥2 detectie",'DT 3 GG2plus'!$B$19,"Lab",$T84,"Jaar",U$83))</f>
        <v>36</v>
      </c>
      <c r="V84" s="23" t="str">
        <f>IF(ISERROR(GETPIVOTDATA("% GG≥2 detectie",'DT 3 GG2plus'!$B$19,"Lab",$T84,"Jaar",V$83)), "", GETPIVOTDATA("% GG≥2 detectie",'DT 3 GG2plus'!$B$19,"Lab",$T84,"Jaar",V$83))</f>
        <v/>
      </c>
      <c r="W84" s="23" t="str">
        <f>IF(ISERROR(GETPIVOTDATA("% GG≥2 detectie",'DT 3 GG2plus'!$B$19,"Lab",$T84,"Jaar",W$83)), "", GETPIVOTDATA("% GG≥2 detectie",'DT 3 GG2plus'!$B$19,"Lab",$T84,"Jaar",W$83))</f>
        <v/>
      </c>
      <c r="X84" s="23" t="str">
        <f>IF(ISERROR(GETPIVOTDATA("% GG≥2 detectie",'DT 3 GG2plus'!$B$19,"Lab",$T84,"Jaar",X$83)), "", GETPIVOTDATA("% GG≥2 detectie",'DT 3 GG2plus'!$B$19,"Lab",$T84,"Jaar",X$83))</f>
        <v/>
      </c>
      <c r="Y84" s="23" t="str">
        <f>IF(ISERROR(GETPIVOTDATA("% GG≥2 detectie",'DT 3 GG2plus'!$B$19,"Lab",$T84,"Jaar",Y$83)), "", GETPIVOTDATA("% GG≥2 detectie",'DT 3 GG2plus'!$B$19,"Lab",$T84,"Jaar",Y$83))</f>
        <v/>
      </c>
      <c r="Z84" s="23" t="str">
        <f>IF(ISERROR(GETPIVOTDATA("% GG≥2 detectie",'DT 3 GG2plus'!$B$19,"Lab",$T84,"Jaar",Z$83)), "", GETPIVOTDATA("% GG≥2 detectie",'DT 3 GG2plus'!$B$19,"Lab",$T84,"Jaar",Z$83))</f>
        <v/>
      </c>
      <c r="AA84" s="23">
        <f>IF(ISERROR(GETPIVOTDATA("% GG≥2 detectie",'DT 3 GG2plus'!$B$19,"Lab",$T84,"Jaar",AA$83)), "", GETPIVOTDATA("% GG≥2 detectie",'DT 3 GG2plus'!$B$19,"Lab",$T84,"Jaar",AA$83))</f>
        <v>54</v>
      </c>
      <c r="AC84" s="9">
        <f>IF('DT 4 MRI'!A19="", "",'DT 4 MRI'!A19)</f>
        <v>1</v>
      </c>
      <c r="AD84" s="23">
        <f>IF(ISERROR(GETPIVOTDATA("% geschatte MRI implementatie",'DT 4 MRI'!$B$19,"Lab",$AC84,"Jaar",AD$83)), "", GETPIVOTDATA("% geschatte MRI implementatie",'DT 4 MRI'!$B$19,"Lab",$AC84,"Jaar",AD$83))</f>
        <v>1.2</v>
      </c>
      <c r="AE84" s="23" t="str">
        <f>IF(ISERROR(GETPIVOTDATA("% geschatte MRI implementatie",'DT 4 MRI'!$B$19,"Lab",$AC84,"Jaar",AE$83)), "", GETPIVOTDATA("% geschatte MRI implementatie",'DT 4 MRI'!$B$19,"Lab",$AC84,"Jaar",AE$83))</f>
        <v/>
      </c>
      <c r="AF84" s="23" t="str">
        <f>IF(ISERROR(GETPIVOTDATA("% geschatte MRI implementatie",'DT 4 MRI'!$B$19,"Lab",$AC84,"Jaar",AF$83)), "", GETPIVOTDATA("% geschatte MRI implementatie",'DT 4 MRI'!$B$19,"Lab",$AC84,"Jaar",AF$83))</f>
        <v/>
      </c>
      <c r="AG84" s="23" t="str">
        <f>IF(ISERROR(GETPIVOTDATA("% geschatte MRI implementatie",'DT 4 MRI'!$B$19,"Lab",$AC84,"Jaar",AG$83)), "", GETPIVOTDATA("% geschatte MRI implementatie",'DT 4 MRI'!$B$19,"Lab",$AC84,"Jaar",AG$83))</f>
        <v/>
      </c>
      <c r="AH84" s="23" t="str">
        <f>IF(ISERROR(GETPIVOTDATA("% geschatte MRI implementatie",'DT 4 MRI'!$B$19,"Lab",$AC84,"Jaar",AH$83)), "", GETPIVOTDATA("% geschatte MRI implementatie",'DT 4 MRI'!$B$19,"Lab",$AC84,"Jaar",AH$83))</f>
        <v/>
      </c>
      <c r="AI84" s="23" t="str">
        <f>IF(ISERROR(GETPIVOTDATA("% geschatte MRI implementatie",'DT 4 MRI'!$B$19,"Lab",$AC84,"Jaar",AI$83)), "", GETPIVOTDATA("% geschatte MRI implementatie",'DT 4 MRI'!$B$19,"Lab",$AC84,"Jaar",AI$83))</f>
        <v/>
      </c>
      <c r="AJ84" s="23">
        <f>IF(ISERROR(GETPIVOTDATA("% geschatte MRI implementatie",'DT 4 MRI'!$B$19,"Lab",$AC84,"Jaar",AJ$83)), "", GETPIVOTDATA("% geschatte MRI implementatie",'DT 4 MRI'!$B$19,"Lab",$AC84,"Jaar",AJ$83))</f>
        <v>20</v>
      </c>
    </row>
    <row r="85" spans="1:36" s="15" customFormat="1" x14ac:dyDescent="0.3">
      <c r="A85" s="18"/>
      <c r="B85" s="25">
        <f>IF('DT 1 neg biopten'!A20="", "", 'DT 1 neg biopten'!A20)</f>
        <v>2</v>
      </c>
      <c r="C85" s="26">
        <f>IF(ISERROR(GETPIVOTDATA("% Negatief biopt",'DT 1 neg biopten'!$A$17,"Lab",B85,"Jaar",2015)), "", GETPIVOTDATA("% Negatief biopt",'DT 1 neg biopten'!$A$17,"Lab",B85,"Jaar",2015))</f>
        <v>48</v>
      </c>
      <c r="D85" s="26" t="str">
        <f>IF(ISERROR(GETPIVOTDATA("% Negatief biopt",'DT 1 neg biopten'!$A$17,"Lab",$B85,"Jaar",2016)), "", GETPIVOTDATA("% Negatief biopt",'DT 1 neg biopten'!$A$17,"Lab",$B85,"Jaar",2016))</f>
        <v/>
      </c>
      <c r="E85" s="26" t="str">
        <f>IF(ISERROR(GETPIVOTDATA("% Negatief biopt",'DT 1 neg biopten'!$A$17,"Lab",$B85,"Jaar",2017)), "", GETPIVOTDATA("% Negatief biopt",'DT 1 neg biopten'!$A$17,"Lab",$B85,"Jaar",2017))</f>
        <v/>
      </c>
      <c r="F85" s="26" t="str">
        <f>IF(ISERROR(GETPIVOTDATA("% Negatief biopt",'DT 1 neg biopten'!$A$17,"Lab",$B85,"Jaar",2018)), "", GETPIVOTDATA("% Negatief biopt",'DT 1 neg biopten'!$A$17,"Lab",$B85,"Jaar",2018))</f>
        <v/>
      </c>
      <c r="G85" s="26" t="str">
        <f>IF(ISERROR(GETPIVOTDATA("% Negatief biopt",'DT 1 neg biopten'!$A$17,"Lab",$B85,"Jaar",2019)), "", GETPIVOTDATA("% Negatief biopt",'DT 1 neg biopten'!$A$17,"Lab",$B85,"Jaar",2019))</f>
        <v/>
      </c>
      <c r="H85" s="26" t="str">
        <f>IF(ISERROR(GETPIVOTDATA("% Negatief biopt",'DT 1 neg biopten'!$A$17,"Lab",$B85,"Jaar",2020)), "", GETPIVOTDATA("% Negatief biopt",'DT 1 neg biopten'!$A$17,"Lab",$B85,"Jaar",2020))</f>
        <v/>
      </c>
      <c r="I85" s="26">
        <f>IF(ISERROR(GETPIVOTDATA("% Negatief biopt",'DT 1 neg biopten'!$A$17,"Lab",$B85,"Jaar",2021)), "", GETPIVOTDATA("% Negatief biopt",'DT 1 neg biopten'!$A$17,"Lab",$B85,"Jaar",2021))</f>
        <v>30</v>
      </c>
      <c r="K85" s="9">
        <f>IF('DT 2 GG1'!A19="", "",'DT 2 GG1'!A19)</f>
        <v>2</v>
      </c>
      <c r="L85" s="23">
        <f>IF(ISERROR(GETPIVOTDATA("% GG1 detectie",'DT 2 GG1'!$B$17,"Lab",$K85,"Jaar",2015)), "", GETPIVOTDATA("% GG1 detectie",'DT 2 GG1'!$B$17,"Lab",$K85,"Jaar",2015))</f>
        <v>14</v>
      </c>
      <c r="M85" s="23" t="str">
        <f>IF(ISERROR(GETPIVOTDATA("% GG1 detectie",'DT 2 GG1'!$B$17,"Lab",$K85,"Jaar",2016)), "", GETPIVOTDATA("% GG1 detectie",'DT 2 GG1'!$B$17,"Lab",$K85,"Jaar",2016))</f>
        <v/>
      </c>
      <c r="N85" s="23" t="str">
        <f>IF(ISERROR(GETPIVOTDATA("% GG1 detectie",'DT 2 GG1'!$B$17,"Lab",$K85,"Jaar",2017)), "", GETPIVOTDATA("% GG1 detectie",'DT 2 GG1'!$B$17,"Lab",$K85,"Jaar",2017))</f>
        <v/>
      </c>
      <c r="O85" s="23" t="str">
        <f>IF(ISERROR(GETPIVOTDATA("% GG1 detectie",'DT 2 GG1'!$B$17,"Lab",$K85,"Jaar",2018)), "", GETPIVOTDATA("% GG1 detectie",'DT 2 GG1'!$B$17,"Lab",$K85,"Jaar",2018))</f>
        <v/>
      </c>
      <c r="P85" s="23" t="str">
        <f>IF(ISERROR(GETPIVOTDATA("% GG1 detectie",'DT 2 GG1'!$B$17,"Lab",$K85,"Jaar",2019)), "", GETPIVOTDATA("% GG1 detectie",'DT 2 GG1'!$B$17,"Lab",$K85,"Jaar",2019))</f>
        <v/>
      </c>
      <c r="Q85" s="23" t="str">
        <f>IF(ISERROR(GETPIVOTDATA("% GG1 detectie",'DT 2 GG1'!$B$17,"Lab",$K85,"Jaar",2020)), "", GETPIVOTDATA("% GG1 detectie",'DT 2 GG1'!$B$17,"Lab",$K85,"Jaar",2020))</f>
        <v/>
      </c>
      <c r="R85" s="23">
        <f>IF(ISERROR(GETPIVOTDATA("% GG1 detectie",'DT 2 GG1'!$B$17,"Lab",$K85,"Jaar",2021)), "", GETPIVOTDATA("% GG1 detectie",'DT 2 GG1'!$B$17,"Lab",$K85,"Jaar",2021))</f>
        <v>17</v>
      </c>
      <c r="T85" s="9">
        <f>IF('DT 3 GG2plus'!A20="", "",'DT 3 GG2plus'!A20)</f>
        <v>2</v>
      </c>
      <c r="U85" s="23">
        <f>IF(ISERROR(GETPIVOTDATA("% GG≥2 detectie",'DT 3 GG2plus'!$B$19,"Lab",$T85,"Jaar",U$83)), "", GETPIVOTDATA("% GG≥2 detectie",'DT 3 GG2plus'!$B$19,"Lab",$T85,"Jaar",U$83))</f>
        <v>38</v>
      </c>
      <c r="V85" s="23" t="str">
        <f>IF(ISERROR(GETPIVOTDATA("% GG≥2 detectie",'DT 3 GG2plus'!$B$19,"Lab",$T85,"Jaar",V$83)), "", GETPIVOTDATA("% GG≥2 detectie",'DT 3 GG2plus'!$B$19,"Lab",$T85,"Jaar",V$83))</f>
        <v/>
      </c>
      <c r="W85" s="23" t="str">
        <f>IF(ISERROR(GETPIVOTDATA("% GG≥2 detectie",'DT 3 GG2plus'!$B$19,"Lab",$T85,"Jaar",W$83)), "", GETPIVOTDATA("% GG≥2 detectie",'DT 3 GG2plus'!$B$19,"Lab",$T85,"Jaar",W$83))</f>
        <v/>
      </c>
      <c r="X85" s="23" t="str">
        <f>IF(ISERROR(GETPIVOTDATA("% GG≥2 detectie",'DT 3 GG2plus'!$B$19,"Lab",$T85,"Jaar",X$83)), "", GETPIVOTDATA("% GG≥2 detectie",'DT 3 GG2plus'!$B$19,"Lab",$T85,"Jaar",X$83))</f>
        <v/>
      </c>
      <c r="Y85" s="23" t="str">
        <f>IF(ISERROR(GETPIVOTDATA("% GG≥2 detectie",'DT 3 GG2plus'!$B$19,"Lab",$T85,"Jaar",Y$83)), "", GETPIVOTDATA("% GG≥2 detectie",'DT 3 GG2plus'!$B$19,"Lab",$T85,"Jaar",Y$83))</f>
        <v/>
      </c>
      <c r="Z85" s="23" t="str">
        <f>IF(ISERROR(GETPIVOTDATA("% GG≥2 detectie",'DT 3 GG2plus'!$B$19,"Lab",$T85,"Jaar",Z$83)), "", GETPIVOTDATA("% GG≥2 detectie",'DT 3 GG2plus'!$B$19,"Lab",$T85,"Jaar",Z$83))</f>
        <v/>
      </c>
      <c r="AA85" s="23">
        <f>IF(ISERROR(GETPIVOTDATA("% GG≥2 detectie",'DT 3 GG2plus'!$B$19,"Lab",$T85,"Jaar",AA$83)), "", GETPIVOTDATA("% GG≥2 detectie",'DT 3 GG2plus'!$B$19,"Lab",$T85,"Jaar",AA$83))</f>
        <v>52</v>
      </c>
      <c r="AC85" s="9">
        <f>IF('DT 4 MRI'!A20="", "",'DT 4 MRI'!A20)</f>
        <v>2</v>
      </c>
      <c r="AD85" s="23">
        <f>IF(ISERROR(GETPIVOTDATA("% geschatte MRI implementatie",'DT 4 MRI'!$B$19,"Lab",$AC85,"Jaar",AD$83)), "", GETPIVOTDATA("% geschatte MRI implementatie",'DT 4 MRI'!$B$19,"Lab",$AC85,"Jaar",AD$83))</f>
        <v>0</v>
      </c>
      <c r="AE85" s="23" t="str">
        <f>IF(ISERROR(GETPIVOTDATA("% geschatte MRI implementatie",'DT 4 MRI'!$B$19,"Lab",$AC85,"Jaar",AE$83)), "", GETPIVOTDATA("% geschatte MRI implementatie",'DT 4 MRI'!$B$19,"Lab",$AC85,"Jaar",AE$83))</f>
        <v/>
      </c>
      <c r="AF85" s="23" t="str">
        <f>IF(ISERROR(GETPIVOTDATA("% geschatte MRI implementatie",'DT 4 MRI'!$B$19,"Lab",$AC85,"Jaar",AF$83)), "", GETPIVOTDATA("% geschatte MRI implementatie",'DT 4 MRI'!$B$19,"Lab",$AC85,"Jaar",AF$83))</f>
        <v/>
      </c>
      <c r="AG85" s="23" t="str">
        <f>IF(ISERROR(GETPIVOTDATA("% geschatte MRI implementatie",'DT 4 MRI'!$B$19,"Lab",$AC85,"Jaar",AG$83)), "", GETPIVOTDATA("% geschatte MRI implementatie",'DT 4 MRI'!$B$19,"Lab",$AC85,"Jaar",AG$83))</f>
        <v/>
      </c>
      <c r="AH85" s="23" t="str">
        <f>IF(ISERROR(GETPIVOTDATA("% geschatte MRI implementatie",'DT 4 MRI'!$B$19,"Lab",$AC85,"Jaar",AH$83)), "", GETPIVOTDATA("% geschatte MRI implementatie",'DT 4 MRI'!$B$19,"Lab",$AC85,"Jaar",AH$83))</f>
        <v/>
      </c>
      <c r="AI85" s="23" t="str">
        <f>IF(ISERROR(GETPIVOTDATA("% geschatte MRI implementatie",'DT 4 MRI'!$B$19,"Lab",$AC85,"Jaar",AI$83)), "", GETPIVOTDATA("% geschatte MRI implementatie",'DT 4 MRI'!$B$19,"Lab",$AC85,"Jaar",AI$83))</f>
        <v/>
      </c>
      <c r="AJ85" s="23">
        <f>IF(ISERROR(GETPIVOTDATA("% geschatte MRI implementatie",'DT 4 MRI'!$B$19,"Lab",$AC85,"Jaar",AJ$83)), "", GETPIVOTDATA("% geschatte MRI implementatie",'DT 4 MRI'!$B$19,"Lab",$AC85,"Jaar",AJ$83))</f>
        <v>29</v>
      </c>
    </row>
    <row r="86" spans="1:36" s="15" customFormat="1" x14ac:dyDescent="0.3">
      <c r="A86" s="18"/>
      <c r="B86" s="25">
        <f>IF('DT 1 neg biopten'!A21="", "", 'DT 1 neg biopten'!A21)</f>
        <v>3</v>
      </c>
      <c r="C86" s="26">
        <f>IF(ISERROR(GETPIVOTDATA("% Negatief biopt",'DT 1 neg biopten'!$A$17,"Lab",B86,"Jaar",2015)), "", GETPIVOTDATA("% Negatief biopt",'DT 1 neg biopten'!$A$17,"Lab",B86,"Jaar",2015))</f>
        <v>45</v>
      </c>
      <c r="D86" s="26" t="str">
        <f>IF(ISERROR(GETPIVOTDATA("% Negatief biopt",'DT 1 neg biopten'!$A$17,"Lab",$B86,"Jaar",2016)), "", GETPIVOTDATA("% Negatief biopt",'DT 1 neg biopten'!$A$17,"Lab",$B86,"Jaar",2016))</f>
        <v/>
      </c>
      <c r="E86" s="26" t="str">
        <f>IF(ISERROR(GETPIVOTDATA("% Negatief biopt",'DT 1 neg biopten'!$A$17,"Lab",$B86,"Jaar",2017)), "", GETPIVOTDATA("% Negatief biopt",'DT 1 neg biopten'!$A$17,"Lab",$B86,"Jaar",2017))</f>
        <v/>
      </c>
      <c r="F86" s="26" t="str">
        <f>IF(ISERROR(GETPIVOTDATA("% Negatief biopt",'DT 1 neg biopten'!$A$17,"Lab",$B86,"Jaar",2018)), "", GETPIVOTDATA("% Negatief biopt",'DT 1 neg biopten'!$A$17,"Lab",$B86,"Jaar",2018))</f>
        <v/>
      </c>
      <c r="G86" s="26" t="str">
        <f>IF(ISERROR(GETPIVOTDATA("% Negatief biopt",'DT 1 neg biopten'!$A$17,"Lab",$B86,"Jaar",2019)), "", GETPIVOTDATA("% Negatief biopt",'DT 1 neg biopten'!$A$17,"Lab",$B86,"Jaar",2019))</f>
        <v/>
      </c>
      <c r="H86" s="26" t="str">
        <f>IF(ISERROR(GETPIVOTDATA("% Negatief biopt",'DT 1 neg biopten'!$A$17,"Lab",$B86,"Jaar",2020)), "", GETPIVOTDATA("% Negatief biopt",'DT 1 neg biopten'!$A$17,"Lab",$B86,"Jaar",2020))</f>
        <v/>
      </c>
      <c r="I86" s="26">
        <f>IF(ISERROR(GETPIVOTDATA("% Negatief biopt",'DT 1 neg biopten'!$A$17,"Lab",$B86,"Jaar",2021)), "", GETPIVOTDATA("% Negatief biopt",'DT 1 neg biopten'!$A$17,"Lab",$B86,"Jaar",2021))</f>
        <v>23</v>
      </c>
      <c r="K86" s="9">
        <f>IF('DT 2 GG1'!A20="", "",'DT 2 GG1'!A20)</f>
        <v>3</v>
      </c>
      <c r="L86" s="23">
        <f>IF(ISERROR(GETPIVOTDATA("% GG1 detectie",'DT 2 GG1'!$B$17,"Lab",$K86,"Jaar",2015)), "", GETPIVOTDATA("% GG1 detectie",'DT 2 GG1'!$B$17,"Lab",$K86,"Jaar",2015))</f>
        <v>13</v>
      </c>
      <c r="M86" s="23" t="str">
        <f>IF(ISERROR(GETPIVOTDATA("% GG1 detectie",'DT 2 GG1'!$B$17,"Lab",$K86,"Jaar",2016)), "", GETPIVOTDATA("% GG1 detectie",'DT 2 GG1'!$B$17,"Lab",$K86,"Jaar",2016))</f>
        <v/>
      </c>
      <c r="N86" s="23" t="str">
        <f>IF(ISERROR(GETPIVOTDATA("% GG1 detectie",'DT 2 GG1'!$B$17,"Lab",$K86,"Jaar",2017)), "", GETPIVOTDATA("% GG1 detectie",'DT 2 GG1'!$B$17,"Lab",$K86,"Jaar",2017))</f>
        <v/>
      </c>
      <c r="O86" s="23" t="str">
        <f>IF(ISERROR(GETPIVOTDATA("% GG1 detectie",'DT 2 GG1'!$B$17,"Lab",$K86,"Jaar",2018)), "", GETPIVOTDATA("% GG1 detectie",'DT 2 GG1'!$B$17,"Lab",$K86,"Jaar",2018))</f>
        <v/>
      </c>
      <c r="P86" s="23" t="str">
        <f>IF(ISERROR(GETPIVOTDATA("% GG1 detectie",'DT 2 GG1'!$B$17,"Lab",$K86,"Jaar",2019)), "", GETPIVOTDATA("% GG1 detectie",'DT 2 GG1'!$B$17,"Lab",$K86,"Jaar",2019))</f>
        <v/>
      </c>
      <c r="Q86" s="23" t="str">
        <f>IF(ISERROR(GETPIVOTDATA("% GG1 detectie",'DT 2 GG1'!$B$17,"Lab",$K86,"Jaar",2020)), "", GETPIVOTDATA("% GG1 detectie",'DT 2 GG1'!$B$17,"Lab",$K86,"Jaar",2020))</f>
        <v/>
      </c>
      <c r="R86" s="23">
        <f>IF(ISERROR(GETPIVOTDATA("% GG1 detectie",'DT 2 GG1'!$B$17,"Lab",$K86,"Jaar",2021)), "", GETPIVOTDATA("% GG1 detectie",'DT 2 GG1'!$B$17,"Lab",$K86,"Jaar",2021))</f>
        <v>31</v>
      </c>
      <c r="T86" s="9">
        <f>IF('DT 3 GG2plus'!A21="", "",'DT 3 GG2plus'!A21)</f>
        <v>3</v>
      </c>
      <c r="U86" s="23">
        <f>IF(ISERROR(GETPIVOTDATA("% GG≥2 detectie",'DT 3 GG2plus'!$B$19,"Lab",$T86,"Jaar",U$83)), "", GETPIVOTDATA("% GG≥2 detectie",'DT 3 GG2plus'!$B$19,"Lab",$T86,"Jaar",U$83))</f>
        <v>42</v>
      </c>
      <c r="V86" s="23" t="str">
        <f>IF(ISERROR(GETPIVOTDATA("% GG≥2 detectie",'DT 3 GG2plus'!$B$19,"Lab",$T86,"Jaar",V$83)), "", GETPIVOTDATA("% GG≥2 detectie",'DT 3 GG2plus'!$B$19,"Lab",$T86,"Jaar",V$83))</f>
        <v/>
      </c>
      <c r="W86" s="23" t="str">
        <f>IF(ISERROR(GETPIVOTDATA("% GG≥2 detectie",'DT 3 GG2plus'!$B$19,"Lab",$T86,"Jaar",W$83)), "", GETPIVOTDATA("% GG≥2 detectie",'DT 3 GG2plus'!$B$19,"Lab",$T86,"Jaar",W$83))</f>
        <v/>
      </c>
      <c r="X86" s="23" t="str">
        <f>IF(ISERROR(GETPIVOTDATA("% GG≥2 detectie",'DT 3 GG2plus'!$B$19,"Lab",$T86,"Jaar",X$83)), "", GETPIVOTDATA("% GG≥2 detectie",'DT 3 GG2plus'!$B$19,"Lab",$T86,"Jaar",X$83))</f>
        <v/>
      </c>
      <c r="Y86" s="23" t="str">
        <f>IF(ISERROR(GETPIVOTDATA("% GG≥2 detectie",'DT 3 GG2plus'!$B$19,"Lab",$T86,"Jaar",Y$83)), "", GETPIVOTDATA("% GG≥2 detectie",'DT 3 GG2plus'!$B$19,"Lab",$T86,"Jaar",Y$83))</f>
        <v/>
      </c>
      <c r="Z86" s="23" t="str">
        <f>IF(ISERROR(GETPIVOTDATA("% GG≥2 detectie",'DT 3 GG2plus'!$B$19,"Lab",$T86,"Jaar",Z$83)), "", GETPIVOTDATA("% GG≥2 detectie",'DT 3 GG2plus'!$B$19,"Lab",$T86,"Jaar",Z$83))</f>
        <v/>
      </c>
      <c r="AA86" s="23">
        <f>IF(ISERROR(GETPIVOTDATA("% GG≥2 detectie",'DT 3 GG2plus'!$B$19,"Lab",$T86,"Jaar",AA$83)), "", GETPIVOTDATA("% GG≥2 detectie",'DT 3 GG2plus'!$B$19,"Lab",$T86,"Jaar",AA$83))</f>
        <v>46</v>
      </c>
      <c r="AC86" s="9">
        <f>IF('DT 4 MRI'!A21="", "",'DT 4 MRI'!A21)</f>
        <v>3</v>
      </c>
      <c r="AD86" s="23">
        <f>IF(ISERROR(GETPIVOTDATA("% geschatte MRI implementatie",'DT 4 MRI'!$B$19,"Lab",$AC86,"Jaar",AD$83)), "", GETPIVOTDATA("% geschatte MRI implementatie",'DT 4 MRI'!$B$19,"Lab",$AC86,"Jaar",AD$83))</f>
        <v>4.8</v>
      </c>
      <c r="AE86" s="23" t="str">
        <f>IF(ISERROR(GETPIVOTDATA("% geschatte MRI implementatie",'DT 4 MRI'!$B$19,"Lab",$AC86,"Jaar",AE$83)), "", GETPIVOTDATA("% geschatte MRI implementatie",'DT 4 MRI'!$B$19,"Lab",$AC86,"Jaar",AE$83))</f>
        <v/>
      </c>
      <c r="AF86" s="23" t="str">
        <f>IF(ISERROR(GETPIVOTDATA("% geschatte MRI implementatie",'DT 4 MRI'!$B$19,"Lab",$AC86,"Jaar",AF$83)), "", GETPIVOTDATA("% geschatte MRI implementatie",'DT 4 MRI'!$B$19,"Lab",$AC86,"Jaar",AF$83))</f>
        <v/>
      </c>
      <c r="AG86" s="23" t="str">
        <f>IF(ISERROR(GETPIVOTDATA("% geschatte MRI implementatie",'DT 4 MRI'!$B$19,"Lab",$AC86,"Jaar",AG$83)), "", GETPIVOTDATA("% geschatte MRI implementatie",'DT 4 MRI'!$B$19,"Lab",$AC86,"Jaar",AG$83))</f>
        <v/>
      </c>
      <c r="AH86" s="23" t="str">
        <f>IF(ISERROR(GETPIVOTDATA("% geschatte MRI implementatie",'DT 4 MRI'!$B$19,"Lab",$AC86,"Jaar",AH$83)), "", GETPIVOTDATA("% geschatte MRI implementatie",'DT 4 MRI'!$B$19,"Lab",$AC86,"Jaar",AH$83))</f>
        <v/>
      </c>
      <c r="AI86" s="23" t="str">
        <f>IF(ISERROR(GETPIVOTDATA("% geschatte MRI implementatie",'DT 4 MRI'!$B$19,"Lab",$AC86,"Jaar",AI$83)), "", GETPIVOTDATA("% geschatte MRI implementatie",'DT 4 MRI'!$B$19,"Lab",$AC86,"Jaar",AI$83))</f>
        <v/>
      </c>
      <c r="AJ86" s="23">
        <f>IF(ISERROR(GETPIVOTDATA("% geschatte MRI implementatie",'DT 4 MRI'!$B$19,"Lab",$AC86,"Jaar",AJ$83)), "", GETPIVOTDATA("% geschatte MRI implementatie",'DT 4 MRI'!$B$19,"Lab",$AC86,"Jaar",AJ$83))</f>
        <v>88</v>
      </c>
    </row>
    <row r="87" spans="1:36" s="15" customFormat="1" x14ac:dyDescent="0.3">
      <c r="A87" s="18"/>
      <c r="B87" s="25">
        <f>IF('DT 1 neg biopten'!A22="", "", 'DT 1 neg biopten'!A22)</f>
        <v>4</v>
      </c>
      <c r="C87" s="26">
        <f>IF(ISERROR(GETPIVOTDATA("% Negatief biopt",'DT 1 neg biopten'!$A$17,"Lab",B87,"Jaar",2015)), "", GETPIVOTDATA("% Negatief biopt",'DT 1 neg biopten'!$A$17,"Lab",B87,"Jaar",2015))</f>
        <v>41</v>
      </c>
      <c r="D87" s="26" t="str">
        <f>IF(ISERROR(GETPIVOTDATA("% Negatief biopt",'DT 1 neg biopten'!$A$17,"Lab",$B87,"Jaar",2016)), "", GETPIVOTDATA("% Negatief biopt",'DT 1 neg biopten'!$A$17,"Lab",$B87,"Jaar",2016))</f>
        <v/>
      </c>
      <c r="E87" s="26" t="str">
        <f>IF(ISERROR(GETPIVOTDATA("% Negatief biopt",'DT 1 neg biopten'!$A$17,"Lab",$B87,"Jaar",2017)), "", GETPIVOTDATA("% Negatief biopt",'DT 1 neg biopten'!$A$17,"Lab",$B87,"Jaar",2017))</f>
        <v/>
      </c>
      <c r="F87" s="26" t="str">
        <f>IF(ISERROR(GETPIVOTDATA("% Negatief biopt",'DT 1 neg biopten'!$A$17,"Lab",$B87,"Jaar",2018)), "", GETPIVOTDATA("% Negatief biopt",'DT 1 neg biopten'!$A$17,"Lab",$B87,"Jaar",2018))</f>
        <v/>
      </c>
      <c r="G87" s="26" t="str">
        <f>IF(ISERROR(GETPIVOTDATA("% Negatief biopt",'DT 1 neg biopten'!$A$17,"Lab",$B87,"Jaar",2019)), "", GETPIVOTDATA("% Negatief biopt",'DT 1 neg biopten'!$A$17,"Lab",$B87,"Jaar",2019))</f>
        <v/>
      </c>
      <c r="H87" s="26" t="str">
        <f>IF(ISERROR(GETPIVOTDATA("% Negatief biopt",'DT 1 neg biopten'!$A$17,"Lab",$B87,"Jaar",2020)), "", GETPIVOTDATA("% Negatief biopt",'DT 1 neg biopten'!$A$17,"Lab",$B87,"Jaar",2020))</f>
        <v/>
      </c>
      <c r="I87" s="26">
        <f>IF(ISERROR(GETPIVOTDATA("% Negatief biopt",'DT 1 neg biopten'!$A$17,"Lab",$B87,"Jaar",2021)), "", GETPIVOTDATA("% Negatief biopt",'DT 1 neg biopten'!$A$17,"Lab",$B87,"Jaar",2021))</f>
        <v>21</v>
      </c>
      <c r="K87" s="9">
        <f>IF('DT 2 GG1'!A21="", "",'DT 2 GG1'!A21)</f>
        <v>4</v>
      </c>
      <c r="L87" s="23">
        <f>IF(ISERROR(GETPIVOTDATA("% GG1 detectie",'DT 2 GG1'!$B$17,"Lab",$K87,"Jaar",2015)), "", GETPIVOTDATA("% GG1 detectie",'DT 2 GG1'!$B$17,"Lab",$K87,"Jaar",2015))</f>
        <v>20</v>
      </c>
      <c r="M87" s="23" t="str">
        <f>IF(ISERROR(GETPIVOTDATA("% GG1 detectie",'DT 2 GG1'!$B$17,"Lab",$K87,"Jaar",2016)), "", GETPIVOTDATA("% GG1 detectie",'DT 2 GG1'!$B$17,"Lab",$K87,"Jaar",2016))</f>
        <v/>
      </c>
      <c r="N87" s="23" t="str">
        <f>IF(ISERROR(GETPIVOTDATA("% GG1 detectie",'DT 2 GG1'!$B$17,"Lab",$K87,"Jaar",2017)), "", GETPIVOTDATA("% GG1 detectie",'DT 2 GG1'!$B$17,"Lab",$K87,"Jaar",2017))</f>
        <v/>
      </c>
      <c r="O87" s="23" t="str">
        <f>IF(ISERROR(GETPIVOTDATA("% GG1 detectie",'DT 2 GG1'!$B$17,"Lab",$K87,"Jaar",2018)), "", GETPIVOTDATA("% GG1 detectie",'DT 2 GG1'!$B$17,"Lab",$K87,"Jaar",2018))</f>
        <v/>
      </c>
      <c r="P87" s="23" t="str">
        <f>IF(ISERROR(GETPIVOTDATA("% GG1 detectie",'DT 2 GG1'!$B$17,"Lab",$K87,"Jaar",2019)), "", GETPIVOTDATA("% GG1 detectie",'DT 2 GG1'!$B$17,"Lab",$K87,"Jaar",2019))</f>
        <v/>
      </c>
      <c r="Q87" s="23" t="str">
        <f>IF(ISERROR(GETPIVOTDATA("% GG1 detectie",'DT 2 GG1'!$B$17,"Lab",$K87,"Jaar",2020)), "", GETPIVOTDATA("% GG1 detectie",'DT 2 GG1'!$B$17,"Lab",$K87,"Jaar",2020))</f>
        <v/>
      </c>
      <c r="R87" s="23">
        <f>IF(ISERROR(GETPIVOTDATA("% GG1 detectie",'DT 2 GG1'!$B$17,"Lab",$K87,"Jaar",2021)), "", GETPIVOTDATA("% GG1 detectie",'DT 2 GG1'!$B$17,"Lab",$K87,"Jaar",2021))</f>
        <v>20</v>
      </c>
      <c r="T87" s="9">
        <f>IF('DT 3 GG2plus'!A22="", "",'DT 3 GG2plus'!A22)</f>
        <v>4</v>
      </c>
      <c r="U87" s="23">
        <f>IF(ISERROR(GETPIVOTDATA("% GG≥2 detectie",'DT 3 GG2plus'!$B$19,"Lab",$T87,"Jaar",U$83)), "", GETPIVOTDATA("% GG≥2 detectie",'DT 3 GG2plus'!$B$19,"Lab",$T87,"Jaar",U$83))</f>
        <v>37</v>
      </c>
      <c r="V87" s="23" t="str">
        <f>IF(ISERROR(GETPIVOTDATA("% GG≥2 detectie",'DT 3 GG2plus'!$B$19,"Lab",$T87,"Jaar",V$83)), "", GETPIVOTDATA("% GG≥2 detectie",'DT 3 GG2plus'!$B$19,"Lab",$T87,"Jaar",V$83))</f>
        <v/>
      </c>
      <c r="W87" s="23" t="str">
        <f>IF(ISERROR(GETPIVOTDATA("% GG≥2 detectie",'DT 3 GG2plus'!$B$19,"Lab",$T87,"Jaar",W$83)), "", GETPIVOTDATA("% GG≥2 detectie",'DT 3 GG2plus'!$B$19,"Lab",$T87,"Jaar",W$83))</f>
        <v/>
      </c>
      <c r="X87" s="23" t="str">
        <f>IF(ISERROR(GETPIVOTDATA("% GG≥2 detectie",'DT 3 GG2plus'!$B$19,"Lab",$T87,"Jaar",X$83)), "", GETPIVOTDATA("% GG≥2 detectie",'DT 3 GG2plus'!$B$19,"Lab",$T87,"Jaar",X$83))</f>
        <v/>
      </c>
      <c r="Y87" s="23" t="str">
        <f>IF(ISERROR(GETPIVOTDATA("% GG≥2 detectie",'DT 3 GG2plus'!$B$19,"Lab",$T87,"Jaar",Y$83)), "", GETPIVOTDATA("% GG≥2 detectie",'DT 3 GG2plus'!$B$19,"Lab",$T87,"Jaar",Y$83))</f>
        <v/>
      </c>
      <c r="Z87" s="23" t="str">
        <f>IF(ISERROR(GETPIVOTDATA("% GG≥2 detectie",'DT 3 GG2plus'!$B$19,"Lab",$T87,"Jaar",Z$83)), "", GETPIVOTDATA("% GG≥2 detectie",'DT 3 GG2plus'!$B$19,"Lab",$T87,"Jaar",Z$83))</f>
        <v/>
      </c>
      <c r="AA87" s="23">
        <f>IF(ISERROR(GETPIVOTDATA("% GG≥2 detectie",'DT 3 GG2plus'!$B$19,"Lab",$T87,"Jaar",AA$83)), "", GETPIVOTDATA("% GG≥2 detectie",'DT 3 GG2plus'!$B$19,"Lab",$T87,"Jaar",AA$83))</f>
        <v>59</v>
      </c>
      <c r="AC87" s="9">
        <f>IF('DT 4 MRI'!A22="", "",'DT 4 MRI'!A22)</f>
        <v>4</v>
      </c>
      <c r="AD87" s="23">
        <f>IF(ISERROR(GETPIVOTDATA("% geschatte MRI implementatie",'DT 4 MRI'!$B$19,"Lab",$AC87,"Jaar",AD$83)), "", GETPIVOTDATA("% geschatte MRI implementatie",'DT 4 MRI'!$B$19,"Lab",$AC87,"Jaar",AD$83))</f>
        <v>0.8</v>
      </c>
      <c r="AE87" s="23" t="str">
        <f>IF(ISERROR(GETPIVOTDATA("% geschatte MRI implementatie",'DT 4 MRI'!$B$19,"Lab",$AC87,"Jaar",AE$83)), "", GETPIVOTDATA("% geschatte MRI implementatie",'DT 4 MRI'!$B$19,"Lab",$AC87,"Jaar",AE$83))</f>
        <v/>
      </c>
      <c r="AF87" s="23" t="str">
        <f>IF(ISERROR(GETPIVOTDATA("% geschatte MRI implementatie",'DT 4 MRI'!$B$19,"Lab",$AC87,"Jaar",AF$83)), "", GETPIVOTDATA("% geschatte MRI implementatie",'DT 4 MRI'!$B$19,"Lab",$AC87,"Jaar",AF$83))</f>
        <v/>
      </c>
      <c r="AG87" s="23" t="str">
        <f>IF(ISERROR(GETPIVOTDATA("% geschatte MRI implementatie",'DT 4 MRI'!$B$19,"Lab",$AC87,"Jaar",AG$83)), "", GETPIVOTDATA("% geschatte MRI implementatie",'DT 4 MRI'!$B$19,"Lab",$AC87,"Jaar",AG$83))</f>
        <v/>
      </c>
      <c r="AH87" s="23" t="str">
        <f>IF(ISERROR(GETPIVOTDATA("% geschatte MRI implementatie",'DT 4 MRI'!$B$19,"Lab",$AC87,"Jaar",AH$83)), "", GETPIVOTDATA("% geschatte MRI implementatie",'DT 4 MRI'!$B$19,"Lab",$AC87,"Jaar",AH$83))</f>
        <v/>
      </c>
      <c r="AI87" s="23" t="str">
        <f>IF(ISERROR(GETPIVOTDATA("% geschatte MRI implementatie",'DT 4 MRI'!$B$19,"Lab",$AC87,"Jaar",AI$83)), "", GETPIVOTDATA("% geschatte MRI implementatie",'DT 4 MRI'!$B$19,"Lab",$AC87,"Jaar",AI$83))</f>
        <v/>
      </c>
      <c r="AJ87" s="23">
        <f>IF(ISERROR(GETPIVOTDATA("% geschatte MRI implementatie",'DT 4 MRI'!$B$19,"Lab",$AC87,"Jaar",AJ$83)), "", GETPIVOTDATA("% geschatte MRI implementatie",'DT 4 MRI'!$B$19,"Lab",$AC87,"Jaar",AJ$83))</f>
        <v>38</v>
      </c>
    </row>
    <row r="88" spans="1:36" s="15" customFormat="1" x14ac:dyDescent="0.3">
      <c r="A88" s="18"/>
      <c r="B88" s="25">
        <f>IF('DT 1 neg biopten'!A23="", "", 'DT 1 neg biopten'!A23)</f>
        <v>5</v>
      </c>
      <c r="C88" s="26">
        <f>IF(ISERROR(GETPIVOTDATA("% Negatief biopt",'DT 1 neg biopten'!$A$17,"Lab",B88,"Jaar",2015)), "", GETPIVOTDATA("% Negatief biopt",'DT 1 neg biopten'!$A$17,"Lab",B88,"Jaar",2015))</f>
        <v>55</v>
      </c>
      <c r="D88" s="26" t="str">
        <f>IF(ISERROR(GETPIVOTDATA("% Negatief biopt",'DT 1 neg biopten'!$A$17,"Lab",$B88,"Jaar",2016)), "", GETPIVOTDATA("% Negatief biopt",'DT 1 neg biopten'!$A$17,"Lab",$B88,"Jaar",2016))</f>
        <v/>
      </c>
      <c r="E88" s="26" t="str">
        <f>IF(ISERROR(GETPIVOTDATA("% Negatief biopt",'DT 1 neg biopten'!$A$17,"Lab",$B88,"Jaar",2017)), "", GETPIVOTDATA("% Negatief biopt",'DT 1 neg biopten'!$A$17,"Lab",$B88,"Jaar",2017))</f>
        <v/>
      </c>
      <c r="F88" s="26" t="str">
        <f>IF(ISERROR(GETPIVOTDATA("% Negatief biopt",'DT 1 neg biopten'!$A$17,"Lab",$B88,"Jaar",2018)), "", GETPIVOTDATA("% Negatief biopt",'DT 1 neg biopten'!$A$17,"Lab",$B88,"Jaar",2018))</f>
        <v/>
      </c>
      <c r="G88" s="26" t="str">
        <f>IF(ISERROR(GETPIVOTDATA("% Negatief biopt",'DT 1 neg biopten'!$A$17,"Lab",$B88,"Jaar",2019)), "", GETPIVOTDATA("% Negatief biopt",'DT 1 neg biopten'!$A$17,"Lab",$B88,"Jaar",2019))</f>
        <v/>
      </c>
      <c r="H88" s="26" t="str">
        <f>IF(ISERROR(GETPIVOTDATA("% Negatief biopt",'DT 1 neg biopten'!$A$17,"Lab",$B88,"Jaar",2020)), "", GETPIVOTDATA("% Negatief biopt",'DT 1 neg biopten'!$A$17,"Lab",$B88,"Jaar",2020))</f>
        <v/>
      </c>
      <c r="I88" s="26">
        <f>IF(ISERROR(GETPIVOTDATA("% Negatief biopt",'DT 1 neg biopten'!$A$17,"Lab",$B88,"Jaar",2021)), "", GETPIVOTDATA("% Negatief biopt",'DT 1 neg biopten'!$A$17,"Lab",$B88,"Jaar",2021))</f>
        <v>32</v>
      </c>
      <c r="K88" s="9">
        <f>IF('DT 2 GG1'!A22="", "",'DT 2 GG1'!A22)</f>
        <v>5</v>
      </c>
      <c r="L88" s="23">
        <f>IF(ISERROR(GETPIVOTDATA("% GG1 detectie",'DT 2 GG1'!$B$17,"Lab",$K88,"Jaar",2015)), "", GETPIVOTDATA("% GG1 detectie",'DT 2 GG1'!$B$17,"Lab",$K88,"Jaar",2015))</f>
        <v>15</v>
      </c>
      <c r="M88" s="23" t="str">
        <f>IF(ISERROR(GETPIVOTDATA("% GG1 detectie",'DT 2 GG1'!$B$17,"Lab",$K88,"Jaar",2016)), "", GETPIVOTDATA("% GG1 detectie",'DT 2 GG1'!$B$17,"Lab",$K88,"Jaar",2016))</f>
        <v/>
      </c>
      <c r="N88" s="23" t="str">
        <f>IF(ISERROR(GETPIVOTDATA("% GG1 detectie",'DT 2 GG1'!$B$17,"Lab",$K88,"Jaar",2017)), "", GETPIVOTDATA("% GG1 detectie",'DT 2 GG1'!$B$17,"Lab",$K88,"Jaar",2017))</f>
        <v/>
      </c>
      <c r="O88" s="23" t="str">
        <f>IF(ISERROR(GETPIVOTDATA("% GG1 detectie",'DT 2 GG1'!$B$17,"Lab",$K88,"Jaar",2018)), "", GETPIVOTDATA("% GG1 detectie",'DT 2 GG1'!$B$17,"Lab",$K88,"Jaar",2018))</f>
        <v/>
      </c>
      <c r="P88" s="23" t="str">
        <f>IF(ISERROR(GETPIVOTDATA("% GG1 detectie",'DT 2 GG1'!$B$17,"Lab",$K88,"Jaar",2019)), "", GETPIVOTDATA("% GG1 detectie",'DT 2 GG1'!$B$17,"Lab",$K88,"Jaar",2019))</f>
        <v/>
      </c>
      <c r="Q88" s="23" t="str">
        <f>IF(ISERROR(GETPIVOTDATA("% GG1 detectie",'DT 2 GG1'!$B$17,"Lab",$K88,"Jaar",2020)), "", GETPIVOTDATA("% GG1 detectie",'DT 2 GG1'!$B$17,"Lab",$K88,"Jaar",2020))</f>
        <v/>
      </c>
      <c r="R88" s="23">
        <f>IF(ISERROR(GETPIVOTDATA("% GG1 detectie",'DT 2 GG1'!$B$17,"Lab",$K88,"Jaar",2021)), "", GETPIVOTDATA("% GG1 detectie",'DT 2 GG1'!$B$17,"Lab",$K88,"Jaar",2021))</f>
        <v>24</v>
      </c>
      <c r="T88" s="9">
        <f>IF('DT 3 GG2plus'!A23="", "",'DT 3 GG2plus'!A23)</f>
        <v>5</v>
      </c>
      <c r="U88" s="23">
        <f>IF(ISERROR(GETPIVOTDATA("% GG≥2 detectie",'DT 3 GG2plus'!$B$19,"Lab",$T88,"Jaar",U$83)), "", GETPIVOTDATA("% GG≥2 detectie",'DT 3 GG2plus'!$B$19,"Lab",$T88,"Jaar",U$83))</f>
        <v>30</v>
      </c>
      <c r="V88" s="23" t="str">
        <f>IF(ISERROR(GETPIVOTDATA("% GG≥2 detectie",'DT 3 GG2plus'!$B$19,"Lab",$T88,"Jaar",V$83)), "", GETPIVOTDATA("% GG≥2 detectie",'DT 3 GG2plus'!$B$19,"Lab",$T88,"Jaar",V$83))</f>
        <v/>
      </c>
      <c r="W88" s="23" t="str">
        <f>IF(ISERROR(GETPIVOTDATA("% GG≥2 detectie",'DT 3 GG2plus'!$B$19,"Lab",$T88,"Jaar",W$83)), "", GETPIVOTDATA("% GG≥2 detectie",'DT 3 GG2plus'!$B$19,"Lab",$T88,"Jaar",W$83))</f>
        <v/>
      </c>
      <c r="X88" s="23" t="str">
        <f>IF(ISERROR(GETPIVOTDATA("% GG≥2 detectie",'DT 3 GG2plus'!$B$19,"Lab",$T88,"Jaar",X$83)), "", GETPIVOTDATA("% GG≥2 detectie",'DT 3 GG2plus'!$B$19,"Lab",$T88,"Jaar",X$83))</f>
        <v/>
      </c>
      <c r="Y88" s="23" t="str">
        <f>IF(ISERROR(GETPIVOTDATA("% GG≥2 detectie",'DT 3 GG2plus'!$B$19,"Lab",$T88,"Jaar",Y$83)), "", GETPIVOTDATA("% GG≥2 detectie",'DT 3 GG2plus'!$B$19,"Lab",$T88,"Jaar",Y$83))</f>
        <v/>
      </c>
      <c r="Z88" s="23" t="str">
        <f>IF(ISERROR(GETPIVOTDATA("% GG≥2 detectie",'DT 3 GG2plus'!$B$19,"Lab",$T88,"Jaar",Z$83)), "", GETPIVOTDATA("% GG≥2 detectie",'DT 3 GG2plus'!$B$19,"Lab",$T88,"Jaar",Z$83))</f>
        <v/>
      </c>
      <c r="AA88" s="23">
        <f>IF(ISERROR(GETPIVOTDATA("% GG≥2 detectie",'DT 3 GG2plus'!$B$19,"Lab",$T88,"Jaar",AA$83)), "", GETPIVOTDATA("% GG≥2 detectie",'DT 3 GG2plus'!$B$19,"Lab",$T88,"Jaar",AA$83))</f>
        <v>44</v>
      </c>
      <c r="AC88" s="9">
        <f>IF('DT 4 MRI'!A23="", "",'DT 4 MRI'!A23)</f>
        <v>5</v>
      </c>
      <c r="AD88" s="23">
        <f>IF(ISERROR(GETPIVOTDATA("% geschatte MRI implementatie",'DT 4 MRI'!$B$19,"Lab",$AC88,"Jaar",AD$83)), "", GETPIVOTDATA("% geschatte MRI implementatie",'DT 4 MRI'!$B$19,"Lab",$AC88,"Jaar",AD$83))</f>
        <v>1.1000000000000001</v>
      </c>
      <c r="AE88" s="23" t="str">
        <f>IF(ISERROR(GETPIVOTDATA("% geschatte MRI implementatie",'DT 4 MRI'!$B$19,"Lab",$AC88,"Jaar",AE$83)), "", GETPIVOTDATA("% geschatte MRI implementatie",'DT 4 MRI'!$B$19,"Lab",$AC88,"Jaar",AE$83))</f>
        <v/>
      </c>
      <c r="AF88" s="23" t="str">
        <f>IF(ISERROR(GETPIVOTDATA("% geschatte MRI implementatie",'DT 4 MRI'!$B$19,"Lab",$AC88,"Jaar",AF$83)), "", GETPIVOTDATA("% geschatte MRI implementatie",'DT 4 MRI'!$B$19,"Lab",$AC88,"Jaar",AF$83))</f>
        <v/>
      </c>
      <c r="AG88" s="23" t="str">
        <f>IF(ISERROR(GETPIVOTDATA("% geschatte MRI implementatie",'DT 4 MRI'!$B$19,"Lab",$AC88,"Jaar",AG$83)), "", GETPIVOTDATA("% geschatte MRI implementatie",'DT 4 MRI'!$B$19,"Lab",$AC88,"Jaar",AG$83))</f>
        <v/>
      </c>
      <c r="AH88" s="23" t="str">
        <f>IF(ISERROR(GETPIVOTDATA("% geschatte MRI implementatie",'DT 4 MRI'!$B$19,"Lab",$AC88,"Jaar",AH$83)), "", GETPIVOTDATA("% geschatte MRI implementatie",'DT 4 MRI'!$B$19,"Lab",$AC88,"Jaar",AH$83))</f>
        <v/>
      </c>
      <c r="AI88" s="23" t="str">
        <f>IF(ISERROR(GETPIVOTDATA("% geschatte MRI implementatie",'DT 4 MRI'!$B$19,"Lab",$AC88,"Jaar",AI$83)), "", GETPIVOTDATA("% geschatte MRI implementatie",'DT 4 MRI'!$B$19,"Lab",$AC88,"Jaar",AI$83))</f>
        <v/>
      </c>
      <c r="AJ88" s="23">
        <f>IF(ISERROR(GETPIVOTDATA("% geschatte MRI implementatie",'DT 4 MRI'!$B$19,"Lab",$AC88,"Jaar",AJ$83)), "", GETPIVOTDATA("% geschatte MRI implementatie",'DT 4 MRI'!$B$19,"Lab",$AC88,"Jaar",AJ$83))</f>
        <v>47</v>
      </c>
    </row>
    <row r="89" spans="1:36" s="15" customFormat="1" x14ac:dyDescent="0.3">
      <c r="A89" s="18"/>
      <c r="B89" s="25">
        <f>IF('DT 1 neg biopten'!A24="", "", 'DT 1 neg biopten'!A24)</f>
        <v>6</v>
      </c>
      <c r="C89" s="26">
        <f>IF(ISERROR(GETPIVOTDATA("% Negatief biopt",'DT 1 neg biopten'!$A$17,"Lab",B89,"Jaar",2015)), "", GETPIVOTDATA("% Negatief biopt",'DT 1 neg biopten'!$A$17,"Lab",B89,"Jaar",2015))</f>
        <v>48</v>
      </c>
      <c r="D89" s="26" t="str">
        <f>IF(ISERROR(GETPIVOTDATA("% Negatief biopt",'DT 1 neg biopten'!$A$17,"Lab",$B89,"Jaar",2016)), "", GETPIVOTDATA("% Negatief biopt",'DT 1 neg biopten'!$A$17,"Lab",$B89,"Jaar",2016))</f>
        <v/>
      </c>
      <c r="E89" s="26" t="str">
        <f>IF(ISERROR(GETPIVOTDATA("% Negatief biopt",'DT 1 neg biopten'!$A$17,"Lab",$B89,"Jaar",2017)), "", GETPIVOTDATA("% Negatief biopt",'DT 1 neg biopten'!$A$17,"Lab",$B89,"Jaar",2017))</f>
        <v/>
      </c>
      <c r="F89" s="26" t="str">
        <f>IF(ISERROR(GETPIVOTDATA("% Negatief biopt",'DT 1 neg biopten'!$A$17,"Lab",$B89,"Jaar",2018)), "", GETPIVOTDATA("% Negatief biopt",'DT 1 neg biopten'!$A$17,"Lab",$B89,"Jaar",2018))</f>
        <v/>
      </c>
      <c r="G89" s="26" t="str">
        <f>IF(ISERROR(GETPIVOTDATA("% Negatief biopt",'DT 1 neg biopten'!$A$17,"Lab",$B89,"Jaar",2019)), "", GETPIVOTDATA("% Negatief biopt",'DT 1 neg biopten'!$A$17,"Lab",$B89,"Jaar",2019))</f>
        <v/>
      </c>
      <c r="H89" s="26" t="str">
        <f>IF(ISERROR(GETPIVOTDATA("% Negatief biopt",'DT 1 neg biopten'!$A$17,"Lab",$B89,"Jaar",2020)), "", GETPIVOTDATA("% Negatief biopt",'DT 1 neg biopten'!$A$17,"Lab",$B89,"Jaar",2020))</f>
        <v/>
      </c>
      <c r="I89" s="26">
        <f>IF(ISERROR(GETPIVOTDATA("% Negatief biopt",'DT 1 neg biopten'!$A$17,"Lab",$B89,"Jaar",2021)), "", GETPIVOTDATA("% Negatief biopt",'DT 1 neg biopten'!$A$17,"Lab",$B89,"Jaar",2021))</f>
        <v>39</v>
      </c>
      <c r="K89" s="9">
        <f>IF('DT 2 GG1'!A23="", "",'DT 2 GG1'!A23)</f>
        <v>6</v>
      </c>
      <c r="L89" s="23">
        <f>IF(ISERROR(GETPIVOTDATA("% GG1 detectie",'DT 2 GG1'!$B$17,"Lab",$K89,"Jaar",2015)), "", GETPIVOTDATA("% GG1 detectie",'DT 2 GG1'!$B$17,"Lab",$K89,"Jaar",2015))</f>
        <v>16</v>
      </c>
      <c r="M89" s="23" t="str">
        <f>IF(ISERROR(GETPIVOTDATA("% GG1 detectie",'DT 2 GG1'!$B$17,"Lab",$K89,"Jaar",2016)), "", GETPIVOTDATA("% GG1 detectie",'DT 2 GG1'!$B$17,"Lab",$K89,"Jaar",2016))</f>
        <v/>
      </c>
      <c r="N89" s="23" t="str">
        <f>IF(ISERROR(GETPIVOTDATA("% GG1 detectie",'DT 2 GG1'!$B$17,"Lab",$K89,"Jaar",2017)), "", GETPIVOTDATA("% GG1 detectie",'DT 2 GG1'!$B$17,"Lab",$K89,"Jaar",2017))</f>
        <v/>
      </c>
      <c r="O89" s="23" t="str">
        <f>IF(ISERROR(GETPIVOTDATA("% GG1 detectie",'DT 2 GG1'!$B$17,"Lab",$K89,"Jaar",2018)), "", GETPIVOTDATA("% GG1 detectie",'DT 2 GG1'!$B$17,"Lab",$K89,"Jaar",2018))</f>
        <v/>
      </c>
      <c r="P89" s="23" t="str">
        <f>IF(ISERROR(GETPIVOTDATA("% GG1 detectie",'DT 2 GG1'!$B$17,"Lab",$K89,"Jaar",2019)), "", GETPIVOTDATA("% GG1 detectie",'DT 2 GG1'!$B$17,"Lab",$K89,"Jaar",2019))</f>
        <v/>
      </c>
      <c r="Q89" s="23" t="str">
        <f>IF(ISERROR(GETPIVOTDATA("% GG1 detectie",'DT 2 GG1'!$B$17,"Lab",$K89,"Jaar",2020)), "", GETPIVOTDATA("% GG1 detectie",'DT 2 GG1'!$B$17,"Lab",$K89,"Jaar",2020))</f>
        <v/>
      </c>
      <c r="R89" s="23">
        <f>IF(ISERROR(GETPIVOTDATA("% GG1 detectie",'DT 2 GG1'!$B$17,"Lab",$K89,"Jaar",2021)), "", GETPIVOTDATA("% GG1 detectie",'DT 2 GG1'!$B$17,"Lab",$K89,"Jaar",2021))</f>
        <v>10</v>
      </c>
      <c r="T89" s="9">
        <f>IF('DT 3 GG2plus'!A24="", "",'DT 3 GG2plus'!A24)</f>
        <v>6</v>
      </c>
      <c r="U89" s="23">
        <f>IF(ISERROR(GETPIVOTDATA("% GG≥2 detectie",'DT 3 GG2plus'!$B$19,"Lab",$T89,"Jaar",U$83)), "", GETPIVOTDATA("% GG≥2 detectie",'DT 3 GG2plus'!$B$19,"Lab",$T89,"Jaar",U$83))</f>
        <v>36</v>
      </c>
      <c r="V89" s="23" t="str">
        <f>IF(ISERROR(GETPIVOTDATA("% GG≥2 detectie",'DT 3 GG2plus'!$B$19,"Lab",$T89,"Jaar",V$83)), "", GETPIVOTDATA("% GG≥2 detectie",'DT 3 GG2plus'!$B$19,"Lab",$T89,"Jaar",V$83))</f>
        <v/>
      </c>
      <c r="W89" s="23" t="str">
        <f>IF(ISERROR(GETPIVOTDATA("% GG≥2 detectie",'DT 3 GG2plus'!$B$19,"Lab",$T89,"Jaar",W$83)), "", GETPIVOTDATA("% GG≥2 detectie",'DT 3 GG2plus'!$B$19,"Lab",$T89,"Jaar",W$83))</f>
        <v/>
      </c>
      <c r="X89" s="23" t="str">
        <f>IF(ISERROR(GETPIVOTDATA("% GG≥2 detectie",'DT 3 GG2plus'!$B$19,"Lab",$T89,"Jaar",X$83)), "", GETPIVOTDATA("% GG≥2 detectie",'DT 3 GG2plus'!$B$19,"Lab",$T89,"Jaar",X$83))</f>
        <v/>
      </c>
      <c r="Y89" s="23" t="str">
        <f>IF(ISERROR(GETPIVOTDATA("% GG≥2 detectie",'DT 3 GG2plus'!$B$19,"Lab",$T89,"Jaar",Y$83)), "", GETPIVOTDATA("% GG≥2 detectie",'DT 3 GG2plus'!$B$19,"Lab",$T89,"Jaar",Y$83))</f>
        <v/>
      </c>
      <c r="Z89" s="23" t="str">
        <f>IF(ISERROR(GETPIVOTDATA("% GG≥2 detectie",'DT 3 GG2plus'!$B$19,"Lab",$T89,"Jaar",Z$83)), "", GETPIVOTDATA("% GG≥2 detectie",'DT 3 GG2plus'!$B$19,"Lab",$T89,"Jaar",Z$83))</f>
        <v/>
      </c>
      <c r="AA89" s="23">
        <f>IF(ISERROR(GETPIVOTDATA("% GG≥2 detectie",'DT 3 GG2plus'!$B$19,"Lab",$T89,"Jaar",AA$83)), "", GETPIVOTDATA("% GG≥2 detectie",'DT 3 GG2plus'!$B$19,"Lab",$T89,"Jaar",AA$83))</f>
        <v>51</v>
      </c>
      <c r="AC89" s="9">
        <f>IF('DT 4 MRI'!A24="", "",'DT 4 MRI'!A24)</f>
        <v>6</v>
      </c>
      <c r="AD89" s="23">
        <f>IF(ISERROR(GETPIVOTDATA("% geschatte MRI implementatie",'DT 4 MRI'!$B$19,"Lab",$AC89,"Jaar",AD$83)), "", GETPIVOTDATA("% geschatte MRI implementatie",'DT 4 MRI'!$B$19,"Lab",$AC89,"Jaar",AD$83))</f>
        <v>7</v>
      </c>
      <c r="AE89" s="23" t="str">
        <f>IF(ISERROR(GETPIVOTDATA("% geschatte MRI implementatie",'DT 4 MRI'!$B$19,"Lab",$AC89,"Jaar",AE$83)), "", GETPIVOTDATA("% geschatte MRI implementatie",'DT 4 MRI'!$B$19,"Lab",$AC89,"Jaar",AE$83))</f>
        <v/>
      </c>
      <c r="AF89" s="23" t="str">
        <f>IF(ISERROR(GETPIVOTDATA("% geschatte MRI implementatie",'DT 4 MRI'!$B$19,"Lab",$AC89,"Jaar",AF$83)), "", GETPIVOTDATA("% geschatte MRI implementatie",'DT 4 MRI'!$B$19,"Lab",$AC89,"Jaar",AF$83))</f>
        <v/>
      </c>
      <c r="AG89" s="23" t="str">
        <f>IF(ISERROR(GETPIVOTDATA("% geschatte MRI implementatie",'DT 4 MRI'!$B$19,"Lab",$AC89,"Jaar",AG$83)), "", GETPIVOTDATA("% geschatte MRI implementatie",'DT 4 MRI'!$B$19,"Lab",$AC89,"Jaar",AG$83))</f>
        <v/>
      </c>
      <c r="AH89" s="23" t="str">
        <f>IF(ISERROR(GETPIVOTDATA("% geschatte MRI implementatie",'DT 4 MRI'!$B$19,"Lab",$AC89,"Jaar",AH$83)), "", GETPIVOTDATA("% geschatte MRI implementatie",'DT 4 MRI'!$B$19,"Lab",$AC89,"Jaar",AH$83))</f>
        <v/>
      </c>
      <c r="AI89" s="23" t="str">
        <f>IF(ISERROR(GETPIVOTDATA("% geschatte MRI implementatie",'DT 4 MRI'!$B$19,"Lab",$AC89,"Jaar",AI$83)), "", GETPIVOTDATA("% geschatte MRI implementatie",'DT 4 MRI'!$B$19,"Lab",$AC89,"Jaar",AI$83))</f>
        <v/>
      </c>
      <c r="AJ89" s="23">
        <f>IF(ISERROR(GETPIVOTDATA("% geschatte MRI implementatie",'DT 4 MRI'!$B$19,"Lab",$AC89,"Jaar",AJ$83)), "", GETPIVOTDATA("% geschatte MRI implementatie",'DT 4 MRI'!$B$19,"Lab",$AC89,"Jaar",AJ$83))</f>
        <v>49</v>
      </c>
    </row>
    <row r="90" spans="1:36" s="15" customFormat="1" x14ac:dyDescent="0.3">
      <c r="A90" s="18"/>
      <c r="B90" s="25">
        <f>IF('DT 1 neg biopten'!A25="", "", 'DT 1 neg biopten'!A25)</f>
        <v>7</v>
      </c>
      <c r="C90" s="26">
        <f>IF(ISERROR(GETPIVOTDATA("% Negatief biopt",'DT 1 neg biopten'!$A$17,"Lab",B90,"Jaar",2015)), "", GETPIVOTDATA("% Negatief biopt",'DT 1 neg biopten'!$A$17,"Lab",B90,"Jaar",2015))</f>
        <v>51</v>
      </c>
      <c r="D90" s="26" t="str">
        <f>IF(ISERROR(GETPIVOTDATA("% Negatief biopt",'DT 1 neg biopten'!$A$17,"Lab",$B90,"Jaar",2016)), "", GETPIVOTDATA("% Negatief biopt",'DT 1 neg biopten'!$A$17,"Lab",$B90,"Jaar",2016))</f>
        <v/>
      </c>
      <c r="E90" s="26" t="str">
        <f>IF(ISERROR(GETPIVOTDATA("% Negatief biopt",'DT 1 neg biopten'!$A$17,"Lab",$B90,"Jaar",2017)), "", GETPIVOTDATA("% Negatief biopt",'DT 1 neg biopten'!$A$17,"Lab",$B90,"Jaar",2017))</f>
        <v/>
      </c>
      <c r="F90" s="26" t="str">
        <f>IF(ISERROR(GETPIVOTDATA("% Negatief biopt",'DT 1 neg biopten'!$A$17,"Lab",$B90,"Jaar",2018)), "", GETPIVOTDATA("% Negatief biopt",'DT 1 neg biopten'!$A$17,"Lab",$B90,"Jaar",2018))</f>
        <v/>
      </c>
      <c r="G90" s="26" t="str">
        <f>IF(ISERROR(GETPIVOTDATA("% Negatief biopt",'DT 1 neg biopten'!$A$17,"Lab",$B90,"Jaar",2019)), "", GETPIVOTDATA("% Negatief biopt",'DT 1 neg biopten'!$A$17,"Lab",$B90,"Jaar",2019))</f>
        <v/>
      </c>
      <c r="H90" s="26" t="str">
        <f>IF(ISERROR(GETPIVOTDATA("% Negatief biopt",'DT 1 neg biopten'!$A$17,"Lab",$B90,"Jaar",2020)), "", GETPIVOTDATA("% Negatief biopt",'DT 1 neg biopten'!$A$17,"Lab",$B90,"Jaar",2020))</f>
        <v/>
      </c>
      <c r="I90" s="26">
        <f>IF(ISERROR(GETPIVOTDATA("% Negatief biopt",'DT 1 neg biopten'!$A$17,"Lab",$B90,"Jaar",2021)), "", GETPIVOTDATA("% Negatief biopt",'DT 1 neg biopten'!$A$17,"Lab",$B90,"Jaar",2021))</f>
        <v>24</v>
      </c>
      <c r="K90" s="9">
        <f>IF('DT 2 GG1'!A24="", "",'DT 2 GG1'!A24)</f>
        <v>7</v>
      </c>
      <c r="L90" s="23">
        <f>IF(ISERROR(GETPIVOTDATA("% GG1 detectie",'DT 2 GG1'!$B$17,"Lab",$K90,"Jaar",2015)), "", GETPIVOTDATA("% GG1 detectie",'DT 2 GG1'!$B$17,"Lab",$K90,"Jaar",2015))</f>
        <v>14</v>
      </c>
      <c r="M90" s="23" t="str">
        <f>IF(ISERROR(GETPIVOTDATA("% GG1 detectie",'DT 2 GG1'!$B$17,"Lab",$K90,"Jaar",2016)), "", GETPIVOTDATA("% GG1 detectie",'DT 2 GG1'!$B$17,"Lab",$K90,"Jaar",2016))</f>
        <v/>
      </c>
      <c r="N90" s="23" t="str">
        <f>IF(ISERROR(GETPIVOTDATA("% GG1 detectie",'DT 2 GG1'!$B$17,"Lab",$K90,"Jaar",2017)), "", GETPIVOTDATA("% GG1 detectie",'DT 2 GG1'!$B$17,"Lab",$K90,"Jaar",2017))</f>
        <v/>
      </c>
      <c r="O90" s="23" t="str">
        <f>IF(ISERROR(GETPIVOTDATA("% GG1 detectie",'DT 2 GG1'!$B$17,"Lab",$K90,"Jaar",2018)), "", GETPIVOTDATA("% GG1 detectie",'DT 2 GG1'!$B$17,"Lab",$K90,"Jaar",2018))</f>
        <v/>
      </c>
      <c r="P90" s="23" t="str">
        <f>IF(ISERROR(GETPIVOTDATA("% GG1 detectie",'DT 2 GG1'!$B$17,"Lab",$K90,"Jaar",2019)), "", GETPIVOTDATA("% GG1 detectie",'DT 2 GG1'!$B$17,"Lab",$K90,"Jaar",2019))</f>
        <v/>
      </c>
      <c r="Q90" s="23" t="str">
        <f>IF(ISERROR(GETPIVOTDATA("% GG1 detectie",'DT 2 GG1'!$B$17,"Lab",$K90,"Jaar",2020)), "", GETPIVOTDATA("% GG1 detectie",'DT 2 GG1'!$B$17,"Lab",$K90,"Jaar",2020))</f>
        <v/>
      </c>
      <c r="R90" s="23">
        <f>IF(ISERROR(GETPIVOTDATA("% GG1 detectie",'DT 2 GG1'!$B$17,"Lab",$K90,"Jaar",2021)), "", GETPIVOTDATA("% GG1 detectie",'DT 2 GG1'!$B$17,"Lab",$K90,"Jaar",2021))</f>
        <v>13</v>
      </c>
      <c r="T90" s="9">
        <f>IF('DT 3 GG2plus'!A25="", "",'DT 3 GG2plus'!A25)</f>
        <v>7</v>
      </c>
      <c r="U90" s="23">
        <f>IF(ISERROR(GETPIVOTDATA("% GG≥2 detectie",'DT 3 GG2plus'!$B$19,"Lab",$T90,"Jaar",U$83)), "", GETPIVOTDATA("% GG≥2 detectie",'DT 3 GG2plus'!$B$19,"Lab",$T90,"Jaar",U$83))</f>
        <v>35</v>
      </c>
      <c r="V90" s="23" t="str">
        <f>IF(ISERROR(GETPIVOTDATA("% GG≥2 detectie",'DT 3 GG2plus'!$B$19,"Lab",$T90,"Jaar",V$83)), "", GETPIVOTDATA("% GG≥2 detectie",'DT 3 GG2plus'!$B$19,"Lab",$T90,"Jaar",V$83))</f>
        <v/>
      </c>
      <c r="W90" s="23" t="str">
        <f>IF(ISERROR(GETPIVOTDATA("% GG≥2 detectie",'DT 3 GG2plus'!$B$19,"Lab",$T90,"Jaar",W$83)), "", GETPIVOTDATA("% GG≥2 detectie",'DT 3 GG2plus'!$B$19,"Lab",$T90,"Jaar",W$83))</f>
        <v/>
      </c>
      <c r="X90" s="23" t="str">
        <f>IF(ISERROR(GETPIVOTDATA("% GG≥2 detectie",'DT 3 GG2plus'!$B$19,"Lab",$T90,"Jaar",X$83)), "", GETPIVOTDATA("% GG≥2 detectie",'DT 3 GG2plus'!$B$19,"Lab",$T90,"Jaar",X$83))</f>
        <v/>
      </c>
      <c r="Y90" s="23" t="str">
        <f>IF(ISERROR(GETPIVOTDATA("% GG≥2 detectie",'DT 3 GG2plus'!$B$19,"Lab",$T90,"Jaar",Y$83)), "", GETPIVOTDATA("% GG≥2 detectie",'DT 3 GG2plus'!$B$19,"Lab",$T90,"Jaar",Y$83))</f>
        <v/>
      </c>
      <c r="Z90" s="23" t="str">
        <f>IF(ISERROR(GETPIVOTDATA("% GG≥2 detectie",'DT 3 GG2plus'!$B$19,"Lab",$T90,"Jaar",Z$83)), "", GETPIVOTDATA("% GG≥2 detectie",'DT 3 GG2plus'!$B$19,"Lab",$T90,"Jaar",Z$83))</f>
        <v/>
      </c>
      <c r="AA90" s="23">
        <f>IF(ISERROR(GETPIVOTDATA("% GG≥2 detectie",'DT 3 GG2plus'!$B$19,"Lab",$T90,"Jaar",AA$83)), "", GETPIVOTDATA("% GG≥2 detectie",'DT 3 GG2plus'!$B$19,"Lab",$T90,"Jaar",AA$83))</f>
        <v>63</v>
      </c>
      <c r="AC90" s="9">
        <f>IF('DT 4 MRI'!A25="", "",'DT 4 MRI'!A25)</f>
        <v>7</v>
      </c>
      <c r="AD90" s="23">
        <f>IF(ISERROR(GETPIVOTDATA("% geschatte MRI implementatie",'DT 4 MRI'!$B$19,"Lab",$AC90,"Jaar",AD$83)), "", GETPIVOTDATA("% geschatte MRI implementatie",'DT 4 MRI'!$B$19,"Lab",$AC90,"Jaar",AD$83))</f>
        <v>2.9</v>
      </c>
      <c r="AE90" s="23" t="str">
        <f>IF(ISERROR(GETPIVOTDATA("% geschatte MRI implementatie",'DT 4 MRI'!$B$19,"Lab",$AC90,"Jaar",AE$83)), "", GETPIVOTDATA("% geschatte MRI implementatie",'DT 4 MRI'!$B$19,"Lab",$AC90,"Jaar",AE$83))</f>
        <v/>
      </c>
      <c r="AF90" s="23" t="str">
        <f>IF(ISERROR(GETPIVOTDATA("% geschatte MRI implementatie",'DT 4 MRI'!$B$19,"Lab",$AC90,"Jaar",AF$83)), "", GETPIVOTDATA("% geschatte MRI implementatie",'DT 4 MRI'!$B$19,"Lab",$AC90,"Jaar",AF$83))</f>
        <v/>
      </c>
      <c r="AG90" s="23" t="str">
        <f>IF(ISERROR(GETPIVOTDATA("% geschatte MRI implementatie",'DT 4 MRI'!$B$19,"Lab",$AC90,"Jaar",AG$83)), "", GETPIVOTDATA("% geschatte MRI implementatie",'DT 4 MRI'!$B$19,"Lab",$AC90,"Jaar",AG$83))</f>
        <v/>
      </c>
      <c r="AH90" s="23" t="str">
        <f>IF(ISERROR(GETPIVOTDATA("% geschatte MRI implementatie",'DT 4 MRI'!$B$19,"Lab",$AC90,"Jaar",AH$83)), "", GETPIVOTDATA("% geschatte MRI implementatie",'DT 4 MRI'!$B$19,"Lab",$AC90,"Jaar",AH$83))</f>
        <v/>
      </c>
      <c r="AI90" s="23" t="str">
        <f>IF(ISERROR(GETPIVOTDATA("% geschatte MRI implementatie",'DT 4 MRI'!$B$19,"Lab",$AC90,"Jaar",AI$83)), "", GETPIVOTDATA("% geschatte MRI implementatie",'DT 4 MRI'!$B$19,"Lab",$AC90,"Jaar",AI$83))</f>
        <v/>
      </c>
      <c r="AJ90" s="23">
        <f>IF(ISERROR(GETPIVOTDATA("% geschatte MRI implementatie",'DT 4 MRI'!$B$19,"Lab",$AC90,"Jaar",AJ$83)), "", GETPIVOTDATA("% geschatte MRI implementatie",'DT 4 MRI'!$B$19,"Lab",$AC90,"Jaar",AJ$83))</f>
        <v>38</v>
      </c>
    </row>
    <row r="91" spans="1:36" s="15" customFormat="1" x14ac:dyDescent="0.3">
      <c r="A91" s="18"/>
      <c r="B91" s="25">
        <f>IF('DT 1 neg biopten'!A26="", "", 'DT 1 neg biopten'!A26)</f>
        <v>8</v>
      </c>
      <c r="C91" s="26">
        <f>IF(ISERROR(GETPIVOTDATA("% Negatief biopt",'DT 1 neg biopten'!$A$17,"Lab",B91,"Jaar",2015)), "", GETPIVOTDATA("% Negatief biopt",'DT 1 neg biopten'!$A$17,"Lab",B91,"Jaar",2015))</f>
        <v>46</v>
      </c>
      <c r="D91" s="26" t="str">
        <f>IF(ISERROR(GETPIVOTDATA("% Negatief biopt",'DT 1 neg biopten'!$A$17,"Lab",$B91,"Jaar",2016)), "", GETPIVOTDATA("% Negatief biopt",'DT 1 neg biopten'!$A$17,"Lab",$B91,"Jaar",2016))</f>
        <v/>
      </c>
      <c r="E91" s="26" t="str">
        <f>IF(ISERROR(GETPIVOTDATA("% Negatief biopt",'DT 1 neg biopten'!$A$17,"Lab",$B91,"Jaar",2017)), "", GETPIVOTDATA("% Negatief biopt",'DT 1 neg biopten'!$A$17,"Lab",$B91,"Jaar",2017))</f>
        <v/>
      </c>
      <c r="F91" s="26" t="str">
        <f>IF(ISERROR(GETPIVOTDATA("% Negatief biopt",'DT 1 neg biopten'!$A$17,"Lab",$B91,"Jaar",2018)), "", GETPIVOTDATA("% Negatief biopt",'DT 1 neg biopten'!$A$17,"Lab",$B91,"Jaar",2018))</f>
        <v/>
      </c>
      <c r="G91" s="26" t="str">
        <f>IF(ISERROR(GETPIVOTDATA("% Negatief biopt",'DT 1 neg biopten'!$A$17,"Lab",$B91,"Jaar",2019)), "", GETPIVOTDATA("% Negatief biopt",'DT 1 neg biopten'!$A$17,"Lab",$B91,"Jaar",2019))</f>
        <v/>
      </c>
      <c r="H91" s="26" t="str">
        <f>IF(ISERROR(GETPIVOTDATA("% Negatief biopt",'DT 1 neg biopten'!$A$17,"Lab",$B91,"Jaar",2020)), "", GETPIVOTDATA("% Negatief biopt",'DT 1 neg biopten'!$A$17,"Lab",$B91,"Jaar",2020))</f>
        <v/>
      </c>
      <c r="I91" s="26">
        <f>IF(ISERROR(GETPIVOTDATA("% Negatief biopt",'DT 1 neg biopten'!$A$17,"Lab",$B91,"Jaar",2021)), "", GETPIVOTDATA("% Negatief biopt",'DT 1 neg biopten'!$A$17,"Lab",$B91,"Jaar",2021))</f>
        <v>20</v>
      </c>
      <c r="K91" s="9">
        <f>IF('DT 2 GG1'!A25="", "",'DT 2 GG1'!A25)</f>
        <v>8</v>
      </c>
      <c r="L91" s="23">
        <f>IF(ISERROR(GETPIVOTDATA("% GG1 detectie",'DT 2 GG1'!$B$17,"Lab",$K91,"Jaar",2015)), "", GETPIVOTDATA("% GG1 detectie",'DT 2 GG1'!$B$17,"Lab",$K91,"Jaar",2015))</f>
        <v>22</v>
      </c>
      <c r="M91" s="23" t="str">
        <f>IF(ISERROR(GETPIVOTDATA("% GG1 detectie",'DT 2 GG1'!$B$17,"Lab",$K91,"Jaar",2016)), "", GETPIVOTDATA("% GG1 detectie",'DT 2 GG1'!$B$17,"Lab",$K91,"Jaar",2016))</f>
        <v/>
      </c>
      <c r="N91" s="23" t="str">
        <f>IF(ISERROR(GETPIVOTDATA("% GG1 detectie",'DT 2 GG1'!$B$17,"Lab",$K91,"Jaar",2017)), "", GETPIVOTDATA("% GG1 detectie",'DT 2 GG1'!$B$17,"Lab",$K91,"Jaar",2017))</f>
        <v/>
      </c>
      <c r="O91" s="23" t="str">
        <f>IF(ISERROR(GETPIVOTDATA("% GG1 detectie",'DT 2 GG1'!$B$17,"Lab",$K91,"Jaar",2018)), "", GETPIVOTDATA("% GG1 detectie",'DT 2 GG1'!$B$17,"Lab",$K91,"Jaar",2018))</f>
        <v/>
      </c>
      <c r="P91" s="23" t="str">
        <f>IF(ISERROR(GETPIVOTDATA("% GG1 detectie",'DT 2 GG1'!$B$17,"Lab",$K91,"Jaar",2019)), "", GETPIVOTDATA("% GG1 detectie",'DT 2 GG1'!$B$17,"Lab",$K91,"Jaar",2019))</f>
        <v/>
      </c>
      <c r="Q91" s="23" t="str">
        <f>IF(ISERROR(GETPIVOTDATA("% GG1 detectie",'DT 2 GG1'!$B$17,"Lab",$K91,"Jaar",2020)), "", GETPIVOTDATA("% GG1 detectie",'DT 2 GG1'!$B$17,"Lab",$K91,"Jaar",2020))</f>
        <v/>
      </c>
      <c r="R91" s="23">
        <f>IF(ISERROR(GETPIVOTDATA("% GG1 detectie",'DT 2 GG1'!$B$17,"Lab",$K91,"Jaar",2021)), "", GETPIVOTDATA("% GG1 detectie",'DT 2 GG1'!$B$17,"Lab",$K91,"Jaar",2021))</f>
        <v>18</v>
      </c>
      <c r="T91" s="9">
        <f>IF('DT 3 GG2plus'!A26="", "",'DT 3 GG2plus'!A26)</f>
        <v>8</v>
      </c>
      <c r="U91" s="23">
        <f>IF(ISERROR(GETPIVOTDATA("% GG≥2 detectie",'DT 3 GG2plus'!$B$19,"Lab",$T91,"Jaar",U$83)), "", GETPIVOTDATA("% GG≥2 detectie",'DT 3 GG2plus'!$B$19,"Lab",$T91,"Jaar",U$83))</f>
        <v>32</v>
      </c>
      <c r="V91" s="23" t="str">
        <f>IF(ISERROR(GETPIVOTDATA("% GG≥2 detectie",'DT 3 GG2plus'!$B$19,"Lab",$T91,"Jaar",V$83)), "", GETPIVOTDATA("% GG≥2 detectie",'DT 3 GG2plus'!$B$19,"Lab",$T91,"Jaar",V$83))</f>
        <v/>
      </c>
      <c r="W91" s="23" t="str">
        <f>IF(ISERROR(GETPIVOTDATA("% GG≥2 detectie",'DT 3 GG2plus'!$B$19,"Lab",$T91,"Jaar",W$83)), "", GETPIVOTDATA("% GG≥2 detectie",'DT 3 GG2plus'!$B$19,"Lab",$T91,"Jaar",W$83))</f>
        <v/>
      </c>
      <c r="X91" s="23" t="str">
        <f>IF(ISERROR(GETPIVOTDATA("% GG≥2 detectie",'DT 3 GG2plus'!$B$19,"Lab",$T91,"Jaar",X$83)), "", GETPIVOTDATA("% GG≥2 detectie",'DT 3 GG2plus'!$B$19,"Lab",$T91,"Jaar",X$83))</f>
        <v/>
      </c>
      <c r="Y91" s="23" t="str">
        <f>IF(ISERROR(GETPIVOTDATA("% GG≥2 detectie",'DT 3 GG2plus'!$B$19,"Lab",$T91,"Jaar",Y$83)), "", GETPIVOTDATA("% GG≥2 detectie",'DT 3 GG2plus'!$B$19,"Lab",$T91,"Jaar",Y$83))</f>
        <v/>
      </c>
      <c r="Z91" s="23" t="str">
        <f>IF(ISERROR(GETPIVOTDATA("% GG≥2 detectie",'DT 3 GG2plus'!$B$19,"Lab",$T91,"Jaar",Z$83)), "", GETPIVOTDATA("% GG≥2 detectie",'DT 3 GG2plus'!$B$19,"Lab",$T91,"Jaar",Z$83))</f>
        <v/>
      </c>
      <c r="AA91" s="23">
        <f>IF(ISERROR(GETPIVOTDATA("% GG≥2 detectie",'DT 3 GG2plus'!$B$19,"Lab",$T91,"Jaar",AA$83)), "", GETPIVOTDATA("% GG≥2 detectie",'DT 3 GG2plus'!$B$19,"Lab",$T91,"Jaar",AA$83))</f>
        <v>61</v>
      </c>
      <c r="AC91" s="9">
        <f>IF('DT 4 MRI'!A26="", "",'DT 4 MRI'!A26)</f>
        <v>8</v>
      </c>
      <c r="AD91" s="23">
        <f>IF(ISERROR(GETPIVOTDATA("% geschatte MRI implementatie",'DT 4 MRI'!$B$19,"Lab",$AC91,"Jaar",AD$83)), "", GETPIVOTDATA("% geschatte MRI implementatie",'DT 4 MRI'!$B$19,"Lab",$AC91,"Jaar",AD$83))</f>
        <v>2.9</v>
      </c>
      <c r="AE91" s="23" t="str">
        <f>IF(ISERROR(GETPIVOTDATA("% geschatte MRI implementatie",'DT 4 MRI'!$B$19,"Lab",$AC91,"Jaar",AE$83)), "", GETPIVOTDATA("% geschatte MRI implementatie",'DT 4 MRI'!$B$19,"Lab",$AC91,"Jaar",AE$83))</f>
        <v/>
      </c>
      <c r="AF91" s="23" t="str">
        <f>IF(ISERROR(GETPIVOTDATA("% geschatte MRI implementatie",'DT 4 MRI'!$B$19,"Lab",$AC91,"Jaar",AF$83)), "", GETPIVOTDATA("% geschatte MRI implementatie",'DT 4 MRI'!$B$19,"Lab",$AC91,"Jaar",AF$83))</f>
        <v/>
      </c>
      <c r="AG91" s="23" t="str">
        <f>IF(ISERROR(GETPIVOTDATA("% geschatte MRI implementatie",'DT 4 MRI'!$B$19,"Lab",$AC91,"Jaar",AG$83)), "", GETPIVOTDATA("% geschatte MRI implementatie",'DT 4 MRI'!$B$19,"Lab",$AC91,"Jaar",AG$83))</f>
        <v/>
      </c>
      <c r="AH91" s="23" t="str">
        <f>IF(ISERROR(GETPIVOTDATA("% geschatte MRI implementatie",'DT 4 MRI'!$B$19,"Lab",$AC91,"Jaar",AH$83)), "", GETPIVOTDATA("% geschatte MRI implementatie",'DT 4 MRI'!$B$19,"Lab",$AC91,"Jaar",AH$83))</f>
        <v/>
      </c>
      <c r="AI91" s="23" t="str">
        <f>IF(ISERROR(GETPIVOTDATA("% geschatte MRI implementatie",'DT 4 MRI'!$B$19,"Lab",$AC91,"Jaar",AI$83)), "", GETPIVOTDATA("% geschatte MRI implementatie",'DT 4 MRI'!$B$19,"Lab",$AC91,"Jaar",AI$83))</f>
        <v/>
      </c>
      <c r="AJ91" s="23">
        <f>IF(ISERROR(GETPIVOTDATA("% geschatte MRI implementatie",'DT 4 MRI'!$B$19,"Lab",$AC91,"Jaar",AJ$83)), "", GETPIVOTDATA("% geschatte MRI implementatie",'DT 4 MRI'!$B$19,"Lab",$AC91,"Jaar",AJ$83))</f>
        <v>50</v>
      </c>
    </row>
    <row r="92" spans="1:36" s="15" customFormat="1" x14ac:dyDescent="0.3">
      <c r="A92" s="18"/>
      <c r="B92" s="25">
        <f>IF('DT 1 neg biopten'!A27="", "", 'DT 1 neg biopten'!A27)</f>
        <v>9</v>
      </c>
      <c r="C92" s="26">
        <f>IF(ISERROR(GETPIVOTDATA("% Negatief biopt",'DT 1 neg biopten'!$A$17,"Lab",B92,"Jaar",2015)), "", GETPIVOTDATA("% Negatief biopt",'DT 1 neg biopten'!$A$17,"Lab",B92,"Jaar",2015))</f>
        <v>45</v>
      </c>
      <c r="D92" s="26" t="str">
        <f>IF(ISERROR(GETPIVOTDATA("% Negatief biopt",'DT 1 neg biopten'!$A$17,"Lab",$B92,"Jaar",2016)), "", GETPIVOTDATA("% Negatief biopt",'DT 1 neg biopten'!$A$17,"Lab",$B92,"Jaar",2016))</f>
        <v/>
      </c>
      <c r="E92" s="26" t="str">
        <f>IF(ISERROR(GETPIVOTDATA("% Negatief biopt",'DT 1 neg biopten'!$A$17,"Lab",$B92,"Jaar",2017)), "", GETPIVOTDATA("% Negatief biopt",'DT 1 neg biopten'!$A$17,"Lab",$B92,"Jaar",2017))</f>
        <v/>
      </c>
      <c r="F92" s="26" t="str">
        <f>IF(ISERROR(GETPIVOTDATA("% Negatief biopt",'DT 1 neg biopten'!$A$17,"Lab",$B92,"Jaar",2018)), "", GETPIVOTDATA("% Negatief biopt",'DT 1 neg biopten'!$A$17,"Lab",$B92,"Jaar",2018))</f>
        <v/>
      </c>
      <c r="G92" s="26" t="str">
        <f>IF(ISERROR(GETPIVOTDATA("% Negatief biopt",'DT 1 neg biopten'!$A$17,"Lab",$B92,"Jaar",2019)), "", GETPIVOTDATA("% Negatief biopt",'DT 1 neg biopten'!$A$17,"Lab",$B92,"Jaar",2019))</f>
        <v/>
      </c>
      <c r="H92" s="26" t="str">
        <f>IF(ISERROR(GETPIVOTDATA("% Negatief biopt",'DT 1 neg biopten'!$A$17,"Lab",$B92,"Jaar",2020)), "", GETPIVOTDATA("% Negatief biopt",'DT 1 neg biopten'!$A$17,"Lab",$B92,"Jaar",2020))</f>
        <v/>
      </c>
      <c r="I92" s="26">
        <f>IF(ISERROR(GETPIVOTDATA("% Negatief biopt",'DT 1 neg biopten'!$A$17,"Lab",$B92,"Jaar",2021)), "", GETPIVOTDATA("% Negatief biopt",'DT 1 neg biopten'!$A$17,"Lab",$B92,"Jaar",2021))</f>
        <v>24</v>
      </c>
      <c r="K92" s="9">
        <f>IF('DT 2 GG1'!A26="", "",'DT 2 GG1'!A26)</f>
        <v>9</v>
      </c>
      <c r="L92" s="23">
        <f>IF(ISERROR(GETPIVOTDATA("% GG1 detectie",'DT 2 GG1'!$B$17,"Lab",$K92,"Jaar",2015)), "", GETPIVOTDATA("% GG1 detectie",'DT 2 GG1'!$B$17,"Lab",$K92,"Jaar",2015))</f>
        <v>21</v>
      </c>
      <c r="M92" s="23" t="str">
        <f>IF(ISERROR(GETPIVOTDATA("% GG1 detectie",'DT 2 GG1'!$B$17,"Lab",$K92,"Jaar",2016)), "", GETPIVOTDATA("% GG1 detectie",'DT 2 GG1'!$B$17,"Lab",$K92,"Jaar",2016))</f>
        <v/>
      </c>
      <c r="N92" s="23" t="str">
        <f>IF(ISERROR(GETPIVOTDATA("% GG1 detectie",'DT 2 GG1'!$B$17,"Lab",$K92,"Jaar",2017)), "", GETPIVOTDATA("% GG1 detectie",'DT 2 GG1'!$B$17,"Lab",$K92,"Jaar",2017))</f>
        <v/>
      </c>
      <c r="O92" s="23" t="str">
        <f>IF(ISERROR(GETPIVOTDATA("% GG1 detectie",'DT 2 GG1'!$B$17,"Lab",$K92,"Jaar",2018)), "", GETPIVOTDATA("% GG1 detectie",'DT 2 GG1'!$B$17,"Lab",$K92,"Jaar",2018))</f>
        <v/>
      </c>
      <c r="P92" s="23" t="str">
        <f>IF(ISERROR(GETPIVOTDATA("% GG1 detectie",'DT 2 GG1'!$B$17,"Lab",$K92,"Jaar",2019)), "", GETPIVOTDATA("% GG1 detectie",'DT 2 GG1'!$B$17,"Lab",$K92,"Jaar",2019))</f>
        <v/>
      </c>
      <c r="Q92" s="23" t="str">
        <f>IF(ISERROR(GETPIVOTDATA("% GG1 detectie",'DT 2 GG1'!$B$17,"Lab",$K92,"Jaar",2020)), "", GETPIVOTDATA("% GG1 detectie",'DT 2 GG1'!$B$17,"Lab",$K92,"Jaar",2020))</f>
        <v/>
      </c>
      <c r="R92" s="23">
        <f>IF(ISERROR(GETPIVOTDATA("% GG1 detectie",'DT 2 GG1'!$B$17,"Lab",$K92,"Jaar",2021)), "", GETPIVOTDATA("% GG1 detectie",'DT 2 GG1'!$B$17,"Lab",$K92,"Jaar",2021))</f>
        <v>18</v>
      </c>
      <c r="T92" s="9">
        <f>IF('DT 3 GG2plus'!A27="", "",'DT 3 GG2plus'!A27)</f>
        <v>9</v>
      </c>
      <c r="U92" s="23">
        <f>IF(ISERROR(GETPIVOTDATA("% GG≥2 detectie",'DT 3 GG2plus'!$B$19,"Lab",$T92,"Jaar",U$83)), "", GETPIVOTDATA("% GG≥2 detectie",'DT 3 GG2plus'!$B$19,"Lab",$T92,"Jaar",U$83))</f>
        <v>34</v>
      </c>
      <c r="V92" s="23" t="str">
        <f>IF(ISERROR(GETPIVOTDATA("% GG≥2 detectie",'DT 3 GG2plus'!$B$19,"Lab",$T92,"Jaar",V$83)), "", GETPIVOTDATA("% GG≥2 detectie",'DT 3 GG2plus'!$B$19,"Lab",$T92,"Jaar",V$83))</f>
        <v/>
      </c>
      <c r="W92" s="23" t="str">
        <f>IF(ISERROR(GETPIVOTDATA("% GG≥2 detectie",'DT 3 GG2plus'!$B$19,"Lab",$T92,"Jaar",W$83)), "", GETPIVOTDATA("% GG≥2 detectie",'DT 3 GG2plus'!$B$19,"Lab",$T92,"Jaar",W$83))</f>
        <v/>
      </c>
      <c r="X92" s="23" t="str">
        <f>IF(ISERROR(GETPIVOTDATA("% GG≥2 detectie",'DT 3 GG2plus'!$B$19,"Lab",$T92,"Jaar",X$83)), "", GETPIVOTDATA("% GG≥2 detectie",'DT 3 GG2plus'!$B$19,"Lab",$T92,"Jaar",X$83))</f>
        <v/>
      </c>
      <c r="Y92" s="23" t="str">
        <f>IF(ISERROR(GETPIVOTDATA("% GG≥2 detectie",'DT 3 GG2plus'!$B$19,"Lab",$T92,"Jaar",Y$83)), "", GETPIVOTDATA("% GG≥2 detectie",'DT 3 GG2plus'!$B$19,"Lab",$T92,"Jaar",Y$83))</f>
        <v/>
      </c>
      <c r="Z92" s="23" t="str">
        <f>IF(ISERROR(GETPIVOTDATA("% GG≥2 detectie",'DT 3 GG2plus'!$B$19,"Lab",$T92,"Jaar",Z$83)), "", GETPIVOTDATA("% GG≥2 detectie",'DT 3 GG2plus'!$B$19,"Lab",$T92,"Jaar",Z$83))</f>
        <v/>
      </c>
      <c r="AA92" s="23">
        <f>IF(ISERROR(GETPIVOTDATA("% GG≥2 detectie",'DT 3 GG2plus'!$B$19,"Lab",$T92,"Jaar",AA$83)), "", GETPIVOTDATA("% GG≥2 detectie",'DT 3 GG2plus'!$B$19,"Lab",$T92,"Jaar",AA$83))</f>
        <v>58</v>
      </c>
      <c r="AC92" s="9">
        <f>IF('DT 4 MRI'!A27="", "",'DT 4 MRI'!A27)</f>
        <v>9</v>
      </c>
      <c r="AD92" s="23">
        <f>IF(ISERROR(GETPIVOTDATA("% geschatte MRI implementatie",'DT 4 MRI'!$B$19,"Lab",$AC92,"Jaar",AD$83)), "", GETPIVOTDATA("% geschatte MRI implementatie",'DT 4 MRI'!$B$19,"Lab",$AC92,"Jaar",AD$83))</f>
        <v>16</v>
      </c>
      <c r="AE92" s="23" t="str">
        <f>IF(ISERROR(GETPIVOTDATA("% geschatte MRI implementatie",'DT 4 MRI'!$B$19,"Lab",$AC92,"Jaar",AE$83)), "", GETPIVOTDATA("% geschatte MRI implementatie",'DT 4 MRI'!$B$19,"Lab",$AC92,"Jaar",AE$83))</f>
        <v/>
      </c>
      <c r="AF92" s="23" t="str">
        <f>IF(ISERROR(GETPIVOTDATA("% geschatte MRI implementatie",'DT 4 MRI'!$B$19,"Lab",$AC92,"Jaar",AF$83)), "", GETPIVOTDATA("% geschatte MRI implementatie",'DT 4 MRI'!$B$19,"Lab",$AC92,"Jaar",AF$83))</f>
        <v/>
      </c>
      <c r="AG92" s="23" t="str">
        <f>IF(ISERROR(GETPIVOTDATA("% geschatte MRI implementatie",'DT 4 MRI'!$B$19,"Lab",$AC92,"Jaar",AG$83)), "", GETPIVOTDATA("% geschatte MRI implementatie",'DT 4 MRI'!$B$19,"Lab",$AC92,"Jaar",AG$83))</f>
        <v/>
      </c>
      <c r="AH92" s="23" t="str">
        <f>IF(ISERROR(GETPIVOTDATA("% geschatte MRI implementatie",'DT 4 MRI'!$B$19,"Lab",$AC92,"Jaar",AH$83)), "", GETPIVOTDATA("% geschatte MRI implementatie",'DT 4 MRI'!$B$19,"Lab",$AC92,"Jaar",AH$83))</f>
        <v/>
      </c>
      <c r="AI92" s="23" t="str">
        <f>IF(ISERROR(GETPIVOTDATA("% geschatte MRI implementatie",'DT 4 MRI'!$B$19,"Lab",$AC92,"Jaar",AI$83)), "", GETPIVOTDATA("% geschatte MRI implementatie",'DT 4 MRI'!$B$19,"Lab",$AC92,"Jaar",AI$83))</f>
        <v/>
      </c>
      <c r="AJ92" s="23">
        <f>IF(ISERROR(GETPIVOTDATA("% geschatte MRI implementatie",'DT 4 MRI'!$B$19,"Lab",$AC92,"Jaar",AJ$83)), "", GETPIVOTDATA("% geschatte MRI implementatie",'DT 4 MRI'!$B$19,"Lab",$AC92,"Jaar",AJ$83))</f>
        <v>66</v>
      </c>
    </row>
    <row r="93" spans="1:36" s="15" customFormat="1" x14ac:dyDescent="0.3">
      <c r="A93" s="18"/>
      <c r="B93" s="25">
        <f>IF('DT 1 neg biopten'!A28="", "", 'DT 1 neg biopten'!A28)</f>
        <v>10</v>
      </c>
      <c r="C93" s="26">
        <f>IF(ISERROR(GETPIVOTDATA("% Negatief biopt",'DT 1 neg biopten'!$A$17,"Lab",B93,"Jaar",2015)), "", GETPIVOTDATA("% Negatief biopt",'DT 1 neg biopten'!$A$17,"Lab",B93,"Jaar",2015))</f>
        <v>47</v>
      </c>
      <c r="D93" s="26" t="str">
        <f>IF(ISERROR(GETPIVOTDATA("% Negatief biopt",'DT 1 neg biopten'!$A$17,"Lab",$B93,"Jaar",2016)), "", GETPIVOTDATA("% Negatief biopt",'DT 1 neg biopten'!$A$17,"Lab",$B93,"Jaar",2016))</f>
        <v/>
      </c>
      <c r="E93" s="26" t="str">
        <f>IF(ISERROR(GETPIVOTDATA("% Negatief biopt",'DT 1 neg biopten'!$A$17,"Lab",$B93,"Jaar",2017)), "", GETPIVOTDATA("% Negatief biopt",'DT 1 neg biopten'!$A$17,"Lab",$B93,"Jaar",2017))</f>
        <v/>
      </c>
      <c r="F93" s="26" t="str">
        <f>IF(ISERROR(GETPIVOTDATA("% Negatief biopt",'DT 1 neg biopten'!$A$17,"Lab",$B93,"Jaar",2018)), "", GETPIVOTDATA("% Negatief biopt",'DT 1 neg biopten'!$A$17,"Lab",$B93,"Jaar",2018))</f>
        <v/>
      </c>
      <c r="G93" s="26" t="str">
        <f>IF(ISERROR(GETPIVOTDATA("% Negatief biopt",'DT 1 neg biopten'!$A$17,"Lab",$B93,"Jaar",2019)), "", GETPIVOTDATA("% Negatief biopt",'DT 1 neg biopten'!$A$17,"Lab",$B93,"Jaar",2019))</f>
        <v/>
      </c>
      <c r="H93" s="26" t="str">
        <f>IF(ISERROR(GETPIVOTDATA("% Negatief biopt",'DT 1 neg biopten'!$A$17,"Lab",$B93,"Jaar",2020)), "", GETPIVOTDATA("% Negatief biopt",'DT 1 neg biopten'!$A$17,"Lab",$B93,"Jaar",2020))</f>
        <v/>
      </c>
      <c r="I93" s="26">
        <f>IF(ISERROR(GETPIVOTDATA("% Negatief biopt",'DT 1 neg biopten'!$A$17,"Lab",$B93,"Jaar",2021)), "", GETPIVOTDATA("% Negatief biopt",'DT 1 neg biopten'!$A$17,"Lab",$B93,"Jaar",2021))</f>
        <v>31</v>
      </c>
      <c r="K93" s="9">
        <f>IF('DT 2 GG1'!A27="", "",'DT 2 GG1'!A27)</f>
        <v>10</v>
      </c>
      <c r="L93" s="23">
        <f>IF(ISERROR(GETPIVOTDATA("% GG1 detectie",'DT 2 GG1'!$B$17,"Lab",$K93,"Jaar",2015)), "", GETPIVOTDATA("% GG1 detectie",'DT 2 GG1'!$B$17,"Lab",$K93,"Jaar",2015))</f>
        <v>33</v>
      </c>
      <c r="M93" s="23" t="str">
        <f>IF(ISERROR(GETPIVOTDATA("% GG1 detectie",'DT 2 GG1'!$B$17,"Lab",$K93,"Jaar",2016)), "", GETPIVOTDATA("% GG1 detectie",'DT 2 GG1'!$B$17,"Lab",$K93,"Jaar",2016))</f>
        <v/>
      </c>
      <c r="N93" s="23" t="str">
        <f>IF(ISERROR(GETPIVOTDATA("% GG1 detectie",'DT 2 GG1'!$B$17,"Lab",$K93,"Jaar",2017)), "", GETPIVOTDATA("% GG1 detectie",'DT 2 GG1'!$B$17,"Lab",$K93,"Jaar",2017))</f>
        <v/>
      </c>
      <c r="O93" s="23" t="str">
        <f>IF(ISERROR(GETPIVOTDATA("% GG1 detectie",'DT 2 GG1'!$B$17,"Lab",$K93,"Jaar",2018)), "", GETPIVOTDATA("% GG1 detectie",'DT 2 GG1'!$B$17,"Lab",$K93,"Jaar",2018))</f>
        <v/>
      </c>
      <c r="P93" s="23" t="str">
        <f>IF(ISERROR(GETPIVOTDATA("% GG1 detectie",'DT 2 GG1'!$B$17,"Lab",$K93,"Jaar",2019)), "", GETPIVOTDATA("% GG1 detectie",'DT 2 GG1'!$B$17,"Lab",$K93,"Jaar",2019))</f>
        <v/>
      </c>
      <c r="Q93" s="23" t="str">
        <f>IF(ISERROR(GETPIVOTDATA("% GG1 detectie",'DT 2 GG1'!$B$17,"Lab",$K93,"Jaar",2020)), "", GETPIVOTDATA("% GG1 detectie",'DT 2 GG1'!$B$17,"Lab",$K93,"Jaar",2020))</f>
        <v/>
      </c>
      <c r="R93" s="23">
        <f>IF(ISERROR(GETPIVOTDATA("% GG1 detectie",'DT 2 GG1'!$B$17,"Lab",$K93,"Jaar",2021)), "", GETPIVOTDATA("% GG1 detectie",'DT 2 GG1'!$B$17,"Lab",$K93,"Jaar",2021))</f>
        <v>27</v>
      </c>
      <c r="T93" s="9">
        <f>IF('DT 3 GG2plus'!A28="", "",'DT 3 GG2plus'!A28)</f>
        <v>10</v>
      </c>
      <c r="U93" s="23">
        <f>IF(ISERROR(GETPIVOTDATA("% GG≥2 detectie",'DT 3 GG2plus'!$B$19,"Lab",$T93,"Jaar",U$83)), "", GETPIVOTDATA("% GG≥2 detectie",'DT 3 GG2plus'!$B$19,"Lab",$T93,"Jaar",U$83))</f>
        <v>19</v>
      </c>
      <c r="V93" s="23" t="str">
        <f>IF(ISERROR(GETPIVOTDATA("% GG≥2 detectie",'DT 3 GG2plus'!$B$19,"Lab",$T93,"Jaar",V$83)), "", GETPIVOTDATA("% GG≥2 detectie",'DT 3 GG2plus'!$B$19,"Lab",$T93,"Jaar",V$83))</f>
        <v/>
      </c>
      <c r="W93" s="23" t="str">
        <f>IF(ISERROR(GETPIVOTDATA("% GG≥2 detectie",'DT 3 GG2plus'!$B$19,"Lab",$T93,"Jaar",W$83)), "", GETPIVOTDATA("% GG≥2 detectie",'DT 3 GG2plus'!$B$19,"Lab",$T93,"Jaar",W$83))</f>
        <v/>
      </c>
      <c r="X93" s="23" t="str">
        <f>IF(ISERROR(GETPIVOTDATA("% GG≥2 detectie",'DT 3 GG2plus'!$B$19,"Lab",$T93,"Jaar",X$83)), "", GETPIVOTDATA("% GG≥2 detectie",'DT 3 GG2plus'!$B$19,"Lab",$T93,"Jaar",X$83))</f>
        <v/>
      </c>
      <c r="Y93" s="23" t="str">
        <f>IF(ISERROR(GETPIVOTDATA("% GG≥2 detectie",'DT 3 GG2plus'!$B$19,"Lab",$T93,"Jaar",Y$83)), "", GETPIVOTDATA("% GG≥2 detectie",'DT 3 GG2plus'!$B$19,"Lab",$T93,"Jaar",Y$83))</f>
        <v/>
      </c>
      <c r="Z93" s="23" t="str">
        <f>IF(ISERROR(GETPIVOTDATA("% GG≥2 detectie",'DT 3 GG2plus'!$B$19,"Lab",$T93,"Jaar",Z$83)), "", GETPIVOTDATA("% GG≥2 detectie",'DT 3 GG2plus'!$B$19,"Lab",$T93,"Jaar",Z$83))</f>
        <v/>
      </c>
      <c r="AA93" s="23">
        <f>IF(ISERROR(GETPIVOTDATA("% GG≥2 detectie",'DT 3 GG2plus'!$B$19,"Lab",$T93,"Jaar",AA$83)), "", GETPIVOTDATA("% GG≥2 detectie",'DT 3 GG2plus'!$B$19,"Lab",$T93,"Jaar",AA$83))</f>
        <v>41</v>
      </c>
      <c r="AC93" s="9">
        <f>IF('DT 4 MRI'!A28="", "",'DT 4 MRI'!A28)</f>
        <v>10</v>
      </c>
      <c r="AD93" s="23">
        <f>IF(ISERROR(GETPIVOTDATA("% geschatte MRI implementatie",'DT 4 MRI'!$B$19,"Lab",$AC93,"Jaar",AD$83)), "", GETPIVOTDATA("% geschatte MRI implementatie",'DT 4 MRI'!$B$19,"Lab",$AC93,"Jaar",AD$83))</f>
        <v>1</v>
      </c>
      <c r="AE93" s="23" t="str">
        <f>IF(ISERROR(GETPIVOTDATA("% geschatte MRI implementatie",'DT 4 MRI'!$B$19,"Lab",$AC93,"Jaar",AE$83)), "", GETPIVOTDATA("% geschatte MRI implementatie",'DT 4 MRI'!$B$19,"Lab",$AC93,"Jaar",AE$83))</f>
        <v/>
      </c>
      <c r="AF93" s="23" t="str">
        <f>IF(ISERROR(GETPIVOTDATA("% geschatte MRI implementatie",'DT 4 MRI'!$B$19,"Lab",$AC93,"Jaar",AF$83)), "", GETPIVOTDATA("% geschatte MRI implementatie",'DT 4 MRI'!$B$19,"Lab",$AC93,"Jaar",AF$83))</f>
        <v/>
      </c>
      <c r="AG93" s="23" t="str">
        <f>IF(ISERROR(GETPIVOTDATA("% geschatte MRI implementatie",'DT 4 MRI'!$B$19,"Lab",$AC93,"Jaar",AG$83)), "", GETPIVOTDATA("% geschatte MRI implementatie",'DT 4 MRI'!$B$19,"Lab",$AC93,"Jaar",AG$83))</f>
        <v/>
      </c>
      <c r="AH93" s="23" t="str">
        <f>IF(ISERROR(GETPIVOTDATA("% geschatte MRI implementatie",'DT 4 MRI'!$B$19,"Lab",$AC93,"Jaar",AH$83)), "", GETPIVOTDATA("% geschatte MRI implementatie",'DT 4 MRI'!$B$19,"Lab",$AC93,"Jaar",AH$83))</f>
        <v/>
      </c>
      <c r="AI93" s="23" t="str">
        <f>IF(ISERROR(GETPIVOTDATA("% geschatte MRI implementatie",'DT 4 MRI'!$B$19,"Lab",$AC93,"Jaar",AI$83)), "", GETPIVOTDATA("% geschatte MRI implementatie",'DT 4 MRI'!$B$19,"Lab",$AC93,"Jaar",AI$83))</f>
        <v/>
      </c>
      <c r="AJ93" s="23">
        <f>IF(ISERROR(GETPIVOTDATA("% geschatte MRI implementatie",'DT 4 MRI'!$B$19,"Lab",$AC93,"Jaar",AJ$83)), "", GETPIVOTDATA("% geschatte MRI implementatie",'DT 4 MRI'!$B$19,"Lab",$AC93,"Jaar",AJ$83))</f>
        <v>38</v>
      </c>
    </row>
    <row r="94" spans="1:36" s="15" customFormat="1" x14ac:dyDescent="0.3">
      <c r="A94" s="18"/>
      <c r="B94" s="25">
        <f>IF('DT 1 neg biopten'!A29="", "", 'DT 1 neg biopten'!A29)</f>
        <v>11</v>
      </c>
      <c r="C94" s="26">
        <f>IF(ISERROR(GETPIVOTDATA("% Negatief biopt",'DT 1 neg biopten'!$A$17,"Lab",B94,"Jaar",2015)), "", GETPIVOTDATA("% Negatief biopt",'DT 1 neg biopten'!$A$17,"Lab",B94,"Jaar",2015))</f>
        <v>42</v>
      </c>
      <c r="D94" s="26" t="str">
        <f>IF(ISERROR(GETPIVOTDATA("% Negatief biopt",'DT 1 neg biopten'!$A$17,"Lab",$B94,"Jaar",2016)), "", GETPIVOTDATA("% Negatief biopt",'DT 1 neg biopten'!$A$17,"Lab",$B94,"Jaar",2016))</f>
        <v/>
      </c>
      <c r="E94" s="26" t="str">
        <f>IF(ISERROR(GETPIVOTDATA("% Negatief biopt",'DT 1 neg biopten'!$A$17,"Lab",$B94,"Jaar",2017)), "", GETPIVOTDATA("% Negatief biopt",'DT 1 neg biopten'!$A$17,"Lab",$B94,"Jaar",2017))</f>
        <v/>
      </c>
      <c r="F94" s="26" t="str">
        <f>IF(ISERROR(GETPIVOTDATA("% Negatief biopt",'DT 1 neg biopten'!$A$17,"Lab",$B94,"Jaar",2018)), "", GETPIVOTDATA("% Negatief biopt",'DT 1 neg biopten'!$A$17,"Lab",$B94,"Jaar",2018))</f>
        <v/>
      </c>
      <c r="G94" s="26" t="str">
        <f>IF(ISERROR(GETPIVOTDATA("% Negatief biopt",'DT 1 neg biopten'!$A$17,"Lab",$B94,"Jaar",2019)), "", GETPIVOTDATA("% Negatief biopt",'DT 1 neg biopten'!$A$17,"Lab",$B94,"Jaar",2019))</f>
        <v/>
      </c>
      <c r="H94" s="26" t="str">
        <f>IF(ISERROR(GETPIVOTDATA("% Negatief biopt",'DT 1 neg biopten'!$A$17,"Lab",$B94,"Jaar",2020)), "", GETPIVOTDATA("% Negatief biopt",'DT 1 neg biopten'!$A$17,"Lab",$B94,"Jaar",2020))</f>
        <v/>
      </c>
      <c r="I94" s="26">
        <f>IF(ISERROR(GETPIVOTDATA("% Negatief biopt",'DT 1 neg biopten'!$A$17,"Lab",$B94,"Jaar",2021)), "", GETPIVOTDATA("% Negatief biopt",'DT 1 neg biopten'!$A$17,"Lab",$B94,"Jaar",2021))</f>
        <v>23</v>
      </c>
      <c r="K94" s="9">
        <f>IF('DT 2 GG1'!A28="", "",'DT 2 GG1'!A28)</f>
        <v>11</v>
      </c>
      <c r="L94" s="23">
        <f>IF(ISERROR(GETPIVOTDATA("% GG1 detectie",'DT 2 GG1'!$B$17,"Lab",$K94,"Jaar",2015)), "", GETPIVOTDATA("% GG1 detectie",'DT 2 GG1'!$B$17,"Lab",$K94,"Jaar",2015))</f>
        <v>15</v>
      </c>
      <c r="M94" s="23" t="str">
        <f>IF(ISERROR(GETPIVOTDATA("% GG1 detectie",'DT 2 GG1'!$B$17,"Lab",$K94,"Jaar",2016)), "", GETPIVOTDATA("% GG1 detectie",'DT 2 GG1'!$B$17,"Lab",$K94,"Jaar",2016))</f>
        <v/>
      </c>
      <c r="N94" s="23" t="str">
        <f>IF(ISERROR(GETPIVOTDATA("% GG1 detectie",'DT 2 GG1'!$B$17,"Lab",$K94,"Jaar",2017)), "", GETPIVOTDATA("% GG1 detectie",'DT 2 GG1'!$B$17,"Lab",$K94,"Jaar",2017))</f>
        <v/>
      </c>
      <c r="O94" s="23" t="str">
        <f>IF(ISERROR(GETPIVOTDATA("% GG1 detectie",'DT 2 GG1'!$B$17,"Lab",$K94,"Jaar",2018)), "", GETPIVOTDATA("% GG1 detectie",'DT 2 GG1'!$B$17,"Lab",$K94,"Jaar",2018))</f>
        <v/>
      </c>
      <c r="P94" s="23" t="str">
        <f>IF(ISERROR(GETPIVOTDATA("% GG1 detectie",'DT 2 GG1'!$B$17,"Lab",$K94,"Jaar",2019)), "", GETPIVOTDATA("% GG1 detectie",'DT 2 GG1'!$B$17,"Lab",$K94,"Jaar",2019))</f>
        <v/>
      </c>
      <c r="Q94" s="23" t="str">
        <f>IF(ISERROR(GETPIVOTDATA("% GG1 detectie",'DT 2 GG1'!$B$17,"Lab",$K94,"Jaar",2020)), "", GETPIVOTDATA("% GG1 detectie",'DT 2 GG1'!$B$17,"Lab",$K94,"Jaar",2020))</f>
        <v/>
      </c>
      <c r="R94" s="23">
        <f>IF(ISERROR(GETPIVOTDATA("% GG1 detectie",'DT 2 GG1'!$B$17,"Lab",$K94,"Jaar",2021)), "", GETPIVOTDATA("% GG1 detectie",'DT 2 GG1'!$B$17,"Lab",$K94,"Jaar",2021))</f>
        <v>13</v>
      </c>
      <c r="T94" s="9">
        <f>IF('DT 3 GG2plus'!A29="", "",'DT 3 GG2plus'!A29)</f>
        <v>11</v>
      </c>
      <c r="U94" s="23">
        <f>IF(ISERROR(GETPIVOTDATA("% GG≥2 detectie",'DT 3 GG2plus'!$B$19,"Lab",$T94,"Jaar",U$83)), "", GETPIVOTDATA("% GG≥2 detectie",'DT 3 GG2plus'!$B$19,"Lab",$T94,"Jaar",U$83))</f>
        <v>42</v>
      </c>
      <c r="V94" s="23" t="str">
        <f>IF(ISERROR(GETPIVOTDATA("% GG≥2 detectie",'DT 3 GG2plus'!$B$19,"Lab",$T94,"Jaar",V$83)), "", GETPIVOTDATA("% GG≥2 detectie",'DT 3 GG2plus'!$B$19,"Lab",$T94,"Jaar",V$83))</f>
        <v/>
      </c>
      <c r="W94" s="23" t="str">
        <f>IF(ISERROR(GETPIVOTDATA("% GG≥2 detectie",'DT 3 GG2plus'!$B$19,"Lab",$T94,"Jaar",W$83)), "", GETPIVOTDATA("% GG≥2 detectie",'DT 3 GG2plus'!$B$19,"Lab",$T94,"Jaar",W$83))</f>
        <v/>
      </c>
      <c r="X94" s="23" t="str">
        <f>IF(ISERROR(GETPIVOTDATA("% GG≥2 detectie",'DT 3 GG2plus'!$B$19,"Lab",$T94,"Jaar",X$83)), "", GETPIVOTDATA("% GG≥2 detectie",'DT 3 GG2plus'!$B$19,"Lab",$T94,"Jaar",X$83))</f>
        <v/>
      </c>
      <c r="Y94" s="23" t="str">
        <f>IF(ISERROR(GETPIVOTDATA("% GG≥2 detectie",'DT 3 GG2plus'!$B$19,"Lab",$T94,"Jaar",Y$83)), "", GETPIVOTDATA("% GG≥2 detectie",'DT 3 GG2plus'!$B$19,"Lab",$T94,"Jaar",Y$83))</f>
        <v/>
      </c>
      <c r="Z94" s="23" t="str">
        <f>IF(ISERROR(GETPIVOTDATA("% GG≥2 detectie",'DT 3 GG2plus'!$B$19,"Lab",$T94,"Jaar",Z$83)), "", GETPIVOTDATA("% GG≥2 detectie",'DT 3 GG2plus'!$B$19,"Lab",$T94,"Jaar",Z$83))</f>
        <v/>
      </c>
      <c r="AA94" s="23">
        <f>IF(ISERROR(GETPIVOTDATA("% GG≥2 detectie",'DT 3 GG2plus'!$B$19,"Lab",$T94,"Jaar",AA$83)), "", GETPIVOTDATA("% GG≥2 detectie",'DT 3 GG2plus'!$B$19,"Lab",$T94,"Jaar",AA$83))</f>
        <v>64</v>
      </c>
      <c r="AC94" s="9">
        <f>IF('DT 4 MRI'!A29="", "",'DT 4 MRI'!A29)</f>
        <v>11</v>
      </c>
      <c r="AD94" s="23">
        <f>IF(ISERROR(GETPIVOTDATA("% geschatte MRI implementatie",'DT 4 MRI'!$B$19,"Lab",$AC94,"Jaar",AD$83)), "", GETPIVOTDATA("% geschatte MRI implementatie",'DT 4 MRI'!$B$19,"Lab",$AC94,"Jaar",AD$83))</f>
        <v>0.3</v>
      </c>
      <c r="AE94" s="23" t="str">
        <f>IF(ISERROR(GETPIVOTDATA("% geschatte MRI implementatie",'DT 4 MRI'!$B$19,"Lab",$AC94,"Jaar",AE$83)), "", GETPIVOTDATA("% geschatte MRI implementatie",'DT 4 MRI'!$B$19,"Lab",$AC94,"Jaar",AE$83))</f>
        <v/>
      </c>
      <c r="AF94" s="23" t="str">
        <f>IF(ISERROR(GETPIVOTDATA("% geschatte MRI implementatie",'DT 4 MRI'!$B$19,"Lab",$AC94,"Jaar",AF$83)), "", GETPIVOTDATA("% geschatte MRI implementatie",'DT 4 MRI'!$B$19,"Lab",$AC94,"Jaar",AF$83))</f>
        <v/>
      </c>
      <c r="AG94" s="23" t="str">
        <f>IF(ISERROR(GETPIVOTDATA("% geschatte MRI implementatie",'DT 4 MRI'!$B$19,"Lab",$AC94,"Jaar",AG$83)), "", GETPIVOTDATA("% geschatte MRI implementatie",'DT 4 MRI'!$B$19,"Lab",$AC94,"Jaar",AG$83))</f>
        <v/>
      </c>
      <c r="AH94" s="23" t="str">
        <f>IF(ISERROR(GETPIVOTDATA("% geschatte MRI implementatie",'DT 4 MRI'!$B$19,"Lab",$AC94,"Jaar",AH$83)), "", GETPIVOTDATA("% geschatte MRI implementatie",'DT 4 MRI'!$B$19,"Lab",$AC94,"Jaar",AH$83))</f>
        <v/>
      </c>
      <c r="AI94" s="23" t="str">
        <f>IF(ISERROR(GETPIVOTDATA("% geschatte MRI implementatie",'DT 4 MRI'!$B$19,"Lab",$AC94,"Jaar",AI$83)), "", GETPIVOTDATA("% geschatte MRI implementatie",'DT 4 MRI'!$B$19,"Lab",$AC94,"Jaar",AI$83))</f>
        <v/>
      </c>
      <c r="AJ94" s="23">
        <f>IF(ISERROR(GETPIVOTDATA("% geschatte MRI implementatie",'DT 4 MRI'!$B$19,"Lab",$AC94,"Jaar",AJ$83)), "", GETPIVOTDATA("% geschatte MRI implementatie",'DT 4 MRI'!$B$19,"Lab",$AC94,"Jaar",AJ$83))</f>
        <v>39</v>
      </c>
    </row>
    <row r="95" spans="1:36" s="15" customFormat="1" x14ac:dyDescent="0.3">
      <c r="A95" s="18"/>
      <c r="B95" s="25">
        <f>IF('DT 1 neg biopten'!A30="", "", 'DT 1 neg biopten'!A30)</f>
        <v>12</v>
      </c>
      <c r="C95" s="26">
        <f>IF(ISERROR(GETPIVOTDATA("% Negatief biopt",'DT 1 neg biopten'!$A$17,"Lab",B95,"Jaar",2015)), "", GETPIVOTDATA("% Negatief biopt",'DT 1 neg biopten'!$A$17,"Lab",B95,"Jaar",2015))</f>
        <v>42</v>
      </c>
      <c r="D95" s="26" t="str">
        <f>IF(ISERROR(GETPIVOTDATA("% Negatief biopt",'DT 1 neg biopten'!$A$17,"Lab",$B95,"Jaar",2016)), "", GETPIVOTDATA("% Negatief biopt",'DT 1 neg biopten'!$A$17,"Lab",$B95,"Jaar",2016))</f>
        <v/>
      </c>
      <c r="E95" s="26" t="str">
        <f>IF(ISERROR(GETPIVOTDATA("% Negatief biopt",'DT 1 neg biopten'!$A$17,"Lab",$B95,"Jaar",2017)), "", GETPIVOTDATA("% Negatief biopt",'DT 1 neg biopten'!$A$17,"Lab",$B95,"Jaar",2017))</f>
        <v/>
      </c>
      <c r="F95" s="26" t="str">
        <f>IF(ISERROR(GETPIVOTDATA("% Negatief biopt",'DT 1 neg biopten'!$A$17,"Lab",$B95,"Jaar",2018)), "", GETPIVOTDATA("% Negatief biopt",'DT 1 neg biopten'!$A$17,"Lab",$B95,"Jaar",2018))</f>
        <v/>
      </c>
      <c r="G95" s="26" t="str">
        <f>IF(ISERROR(GETPIVOTDATA("% Negatief biopt",'DT 1 neg biopten'!$A$17,"Lab",$B95,"Jaar",2019)), "", GETPIVOTDATA("% Negatief biopt",'DT 1 neg biopten'!$A$17,"Lab",$B95,"Jaar",2019))</f>
        <v/>
      </c>
      <c r="H95" s="26" t="str">
        <f>IF(ISERROR(GETPIVOTDATA("% Negatief biopt",'DT 1 neg biopten'!$A$17,"Lab",$B95,"Jaar",2020)), "", GETPIVOTDATA("% Negatief biopt",'DT 1 neg biopten'!$A$17,"Lab",$B95,"Jaar",2020))</f>
        <v/>
      </c>
      <c r="I95" s="26">
        <f>IF(ISERROR(GETPIVOTDATA("% Negatief biopt",'DT 1 neg biopten'!$A$17,"Lab",$B95,"Jaar",2021)), "", GETPIVOTDATA("% Negatief biopt",'DT 1 neg biopten'!$A$17,"Lab",$B95,"Jaar",2021))</f>
        <v>25</v>
      </c>
      <c r="K95" s="9">
        <f>IF('DT 2 GG1'!A29="", "",'DT 2 GG1'!A29)</f>
        <v>12</v>
      </c>
      <c r="L95" s="23">
        <f>IF(ISERROR(GETPIVOTDATA("% GG1 detectie",'DT 2 GG1'!$B$17,"Lab",$K95,"Jaar",2015)), "", GETPIVOTDATA("% GG1 detectie",'DT 2 GG1'!$B$17,"Lab",$K95,"Jaar",2015))</f>
        <v>20</v>
      </c>
      <c r="M95" s="23" t="str">
        <f>IF(ISERROR(GETPIVOTDATA("% GG1 detectie",'DT 2 GG1'!$B$17,"Lab",$K95,"Jaar",2016)), "", GETPIVOTDATA("% GG1 detectie",'DT 2 GG1'!$B$17,"Lab",$K95,"Jaar",2016))</f>
        <v/>
      </c>
      <c r="N95" s="23" t="str">
        <f>IF(ISERROR(GETPIVOTDATA("% GG1 detectie",'DT 2 GG1'!$B$17,"Lab",$K95,"Jaar",2017)), "", GETPIVOTDATA("% GG1 detectie",'DT 2 GG1'!$B$17,"Lab",$K95,"Jaar",2017))</f>
        <v/>
      </c>
      <c r="O95" s="23" t="str">
        <f>IF(ISERROR(GETPIVOTDATA("% GG1 detectie",'DT 2 GG1'!$B$17,"Lab",$K95,"Jaar",2018)), "", GETPIVOTDATA("% GG1 detectie",'DT 2 GG1'!$B$17,"Lab",$K95,"Jaar",2018))</f>
        <v/>
      </c>
      <c r="P95" s="23" t="str">
        <f>IF(ISERROR(GETPIVOTDATA("% GG1 detectie",'DT 2 GG1'!$B$17,"Lab",$K95,"Jaar",2019)), "", GETPIVOTDATA("% GG1 detectie",'DT 2 GG1'!$B$17,"Lab",$K95,"Jaar",2019))</f>
        <v/>
      </c>
      <c r="Q95" s="23" t="str">
        <f>IF(ISERROR(GETPIVOTDATA("% GG1 detectie",'DT 2 GG1'!$B$17,"Lab",$K95,"Jaar",2020)), "", GETPIVOTDATA("% GG1 detectie",'DT 2 GG1'!$B$17,"Lab",$K95,"Jaar",2020))</f>
        <v/>
      </c>
      <c r="R95" s="23">
        <f>IF(ISERROR(GETPIVOTDATA("% GG1 detectie",'DT 2 GG1'!$B$17,"Lab",$K95,"Jaar",2021)), "", GETPIVOTDATA("% GG1 detectie",'DT 2 GG1'!$B$17,"Lab",$K95,"Jaar",2021))</f>
        <v>18</v>
      </c>
      <c r="T95" s="9">
        <f>IF('DT 3 GG2plus'!A30="", "",'DT 3 GG2plus'!A30)</f>
        <v>12</v>
      </c>
      <c r="U95" s="23">
        <f>IF(ISERROR(GETPIVOTDATA("% GG≥2 detectie",'DT 3 GG2plus'!$B$19,"Lab",$T95,"Jaar",U$83)), "", GETPIVOTDATA("% GG≥2 detectie",'DT 3 GG2plus'!$B$19,"Lab",$T95,"Jaar",U$83))</f>
        <v>38</v>
      </c>
      <c r="V95" s="23" t="str">
        <f>IF(ISERROR(GETPIVOTDATA("% GG≥2 detectie",'DT 3 GG2plus'!$B$19,"Lab",$T95,"Jaar",V$83)), "", GETPIVOTDATA("% GG≥2 detectie",'DT 3 GG2plus'!$B$19,"Lab",$T95,"Jaar",V$83))</f>
        <v/>
      </c>
      <c r="W95" s="23" t="str">
        <f>IF(ISERROR(GETPIVOTDATA("% GG≥2 detectie",'DT 3 GG2plus'!$B$19,"Lab",$T95,"Jaar",W$83)), "", GETPIVOTDATA("% GG≥2 detectie",'DT 3 GG2plus'!$B$19,"Lab",$T95,"Jaar",W$83))</f>
        <v/>
      </c>
      <c r="X95" s="23" t="str">
        <f>IF(ISERROR(GETPIVOTDATA("% GG≥2 detectie",'DT 3 GG2plus'!$B$19,"Lab",$T95,"Jaar",X$83)), "", GETPIVOTDATA("% GG≥2 detectie",'DT 3 GG2plus'!$B$19,"Lab",$T95,"Jaar",X$83))</f>
        <v/>
      </c>
      <c r="Y95" s="23" t="str">
        <f>IF(ISERROR(GETPIVOTDATA("% GG≥2 detectie",'DT 3 GG2plus'!$B$19,"Lab",$T95,"Jaar",Y$83)), "", GETPIVOTDATA("% GG≥2 detectie",'DT 3 GG2plus'!$B$19,"Lab",$T95,"Jaar",Y$83))</f>
        <v/>
      </c>
      <c r="Z95" s="23" t="str">
        <f>IF(ISERROR(GETPIVOTDATA("% GG≥2 detectie",'DT 3 GG2plus'!$B$19,"Lab",$T95,"Jaar",Z$83)), "", GETPIVOTDATA("% GG≥2 detectie",'DT 3 GG2plus'!$B$19,"Lab",$T95,"Jaar",Z$83))</f>
        <v/>
      </c>
      <c r="AA95" s="23">
        <f>IF(ISERROR(GETPIVOTDATA("% GG≥2 detectie",'DT 3 GG2plus'!$B$19,"Lab",$T95,"Jaar",AA$83)), "", GETPIVOTDATA("% GG≥2 detectie",'DT 3 GG2plus'!$B$19,"Lab",$T95,"Jaar",AA$83))</f>
        <v>57</v>
      </c>
      <c r="AC95" s="9">
        <f>IF('DT 4 MRI'!A30="", "",'DT 4 MRI'!A30)</f>
        <v>12</v>
      </c>
      <c r="AD95" s="23">
        <f>IF(ISERROR(GETPIVOTDATA("% geschatte MRI implementatie",'DT 4 MRI'!$B$19,"Lab",$AC95,"Jaar",AD$83)), "", GETPIVOTDATA("% geschatte MRI implementatie",'DT 4 MRI'!$B$19,"Lab",$AC95,"Jaar",AD$83))</f>
        <v>1.1000000000000001</v>
      </c>
      <c r="AE95" s="23" t="str">
        <f>IF(ISERROR(GETPIVOTDATA("% geschatte MRI implementatie",'DT 4 MRI'!$B$19,"Lab",$AC95,"Jaar",AE$83)), "", GETPIVOTDATA("% geschatte MRI implementatie",'DT 4 MRI'!$B$19,"Lab",$AC95,"Jaar",AE$83))</f>
        <v/>
      </c>
      <c r="AF95" s="23" t="str">
        <f>IF(ISERROR(GETPIVOTDATA("% geschatte MRI implementatie",'DT 4 MRI'!$B$19,"Lab",$AC95,"Jaar",AF$83)), "", GETPIVOTDATA("% geschatte MRI implementatie",'DT 4 MRI'!$B$19,"Lab",$AC95,"Jaar",AF$83))</f>
        <v/>
      </c>
      <c r="AG95" s="23" t="str">
        <f>IF(ISERROR(GETPIVOTDATA("% geschatte MRI implementatie",'DT 4 MRI'!$B$19,"Lab",$AC95,"Jaar",AG$83)), "", GETPIVOTDATA("% geschatte MRI implementatie",'DT 4 MRI'!$B$19,"Lab",$AC95,"Jaar",AG$83))</f>
        <v/>
      </c>
      <c r="AH95" s="23" t="str">
        <f>IF(ISERROR(GETPIVOTDATA("% geschatte MRI implementatie",'DT 4 MRI'!$B$19,"Lab",$AC95,"Jaar",AH$83)), "", GETPIVOTDATA("% geschatte MRI implementatie",'DT 4 MRI'!$B$19,"Lab",$AC95,"Jaar",AH$83))</f>
        <v/>
      </c>
      <c r="AI95" s="23" t="str">
        <f>IF(ISERROR(GETPIVOTDATA("% geschatte MRI implementatie",'DT 4 MRI'!$B$19,"Lab",$AC95,"Jaar",AI$83)), "", GETPIVOTDATA("% geschatte MRI implementatie",'DT 4 MRI'!$B$19,"Lab",$AC95,"Jaar",AI$83))</f>
        <v/>
      </c>
      <c r="AJ95" s="23">
        <f>IF(ISERROR(GETPIVOTDATA("% geschatte MRI implementatie",'DT 4 MRI'!$B$19,"Lab",$AC95,"Jaar",AJ$83)), "", GETPIVOTDATA("% geschatte MRI implementatie",'DT 4 MRI'!$B$19,"Lab",$AC95,"Jaar",AJ$83))</f>
        <v>62</v>
      </c>
    </row>
    <row r="96" spans="1:36" s="15" customFormat="1" x14ac:dyDescent="0.3">
      <c r="A96" s="18"/>
      <c r="B96" s="25">
        <f>IF('DT 1 neg biopten'!A31="", "", 'DT 1 neg biopten'!A31)</f>
        <v>13</v>
      </c>
      <c r="C96" s="26">
        <f>IF(ISERROR(GETPIVOTDATA("% Negatief biopt",'DT 1 neg biopten'!$A$17,"Lab",B96,"Jaar",2015)), "", GETPIVOTDATA("% Negatief biopt",'DT 1 neg biopten'!$A$17,"Lab",B96,"Jaar",2015))</f>
        <v>45</v>
      </c>
      <c r="D96" s="26" t="str">
        <f>IF(ISERROR(GETPIVOTDATA("% Negatief biopt",'DT 1 neg biopten'!$A$17,"Lab",$B96,"Jaar",2016)), "", GETPIVOTDATA("% Negatief biopt",'DT 1 neg biopten'!$A$17,"Lab",$B96,"Jaar",2016))</f>
        <v/>
      </c>
      <c r="E96" s="26" t="str">
        <f>IF(ISERROR(GETPIVOTDATA("% Negatief biopt",'DT 1 neg biopten'!$A$17,"Lab",$B96,"Jaar",2017)), "", GETPIVOTDATA("% Negatief biopt",'DT 1 neg biopten'!$A$17,"Lab",$B96,"Jaar",2017))</f>
        <v/>
      </c>
      <c r="F96" s="26" t="str">
        <f>IF(ISERROR(GETPIVOTDATA("% Negatief biopt",'DT 1 neg biopten'!$A$17,"Lab",$B96,"Jaar",2018)), "", GETPIVOTDATA("% Negatief biopt",'DT 1 neg biopten'!$A$17,"Lab",$B96,"Jaar",2018))</f>
        <v/>
      </c>
      <c r="G96" s="26" t="str">
        <f>IF(ISERROR(GETPIVOTDATA("% Negatief biopt",'DT 1 neg biopten'!$A$17,"Lab",$B96,"Jaar",2019)), "", GETPIVOTDATA("% Negatief biopt",'DT 1 neg biopten'!$A$17,"Lab",$B96,"Jaar",2019))</f>
        <v/>
      </c>
      <c r="H96" s="26" t="str">
        <f>IF(ISERROR(GETPIVOTDATA("% Negatief biopt",'DT 1 neg biopten'!$A$17,"Lab",$B96,"Jaar",2020)), "", GETPIVOTDATA("% Negatief biopt",'DT 1 neg biopten'!$A$17,"Lab",$B96,"Jaar",2020))</f>
        <v/>
      </c>
      <c r="I96" s="26">
        <f>IF(ISERROR(GETPIVOTDATA("% Negatief biopt",'DT 1 neg biopten'!$A$17,"Lab",$B96,"Jaar",2021)), "", GETPIVOTDATA("% Negatief biopt",'DT 1 neg biopten'!$A$17,"Lab",$B96,"Jaar",2021))</f>
        <v>25</v>
      </c>
      <c r="K96" s="9">
        <f>IF('DT 2 GG1'!A30="", "",'DT 2 GG1'!A30)</f>
        <v>13</v>
      </c>
      <c r="L96" s="23">
        <f>IF(ISERROR(GETPIVOTDATA("% GG1 detectie",'DT 2 GG1'!$B$17,"Lab",$K96,"Jaar",2015)), "", GETPIVOTDATA("% GG1 detectie",'DT 2 GG1'!$B$17,"Lab",$K96,"Jaar",2015))</f>
        <v>23</v>
      </c>
      <c r="M96" s="23" t="str">
        <f>IF(ISERROR(GETPIVOTDATA("% GG1 detectie",'DT 2 GG1'!$B$17,"Lab",$K96,"Jaar",2016)), "", GETPIVOTDATA("% GG1 detectie",'DT 2 GG1'!$B$17,"Lab",$K96,"Jaar",2016))</f>
        <v/>
      </c>
      <c r="N96" s="23" t="str">
        <f>IF(ISERROR(GETPIVOTDATA("% GG1 detectie",'DT 2 GG1'!$B$17,"Lab",$K96,"Jaar",2017)), "", GETPIVOTDATA("% GG1 detectie",'DT 2 GG1'!$B$17,"Lab",$K96,"Jaar",2017))</f>
        <v/>
      </c>
      <c r="O96" s="23" t="str">
        <f>IF(ISERROR(GETPIVOTDATA("% GG1 detectie",'DT 2 GG1'!$B$17,"Lab",$K96,"Jaar",2018)), "", GETPIVOTDATA("% GG1 detectie",'DT 2 GG1'!$B$17,"Lab",$K96,"Jaar",2018))</f>
        <v/>
      </c>
      <c r="P96" s="23" t="str">
        <f>IF(ISERROR(GETPIVOTDATA("% GG1 detectie",'DT 2 GG1'!$B$17,"Lab",$K96,"Jaar",2019)), "", GETPIVOTDATA("% GG1 detectie",'DT 2 GG1'!$B$17,"Lab",$K96,"Jaar",2019))</f>
        <v/>
      </c>
      <c r="Q96" s="23" t="str">
        <f>IF(ISERROR(GETPIVOTDATA("% GG1 detectie",'DT 2 GG1'!$B$17,"Lab",$K96,"Jaar",2020)), "", GETPIVOTDATA("% GG1 detectie",'DT 2 GG1'!$B$17,"Lab",$K96,"Jaar",2020))</f>
        <v/>
      </c>
      <c r="R96" s="23">
        <f>IF(ISERROR(GETPIVOTDATA("% GG1 detectie",'DT 2 GG1'!$B$17,"Lab",$K96,"Jaar",2021)), "", GETPIVOTDATA("% GG1 detectie",'DT 2 GG1'!$B$17,"Lab",$K96,"Jaar",2021))</f>
        <v>20</v>
      </c>
      <c r="T96" s="9">
        <f>IF('DT 3 GG2plus'!A31="", "",'DT 3 GG2plus'!A31)</f>
        <v>13</v>
      </c>
      <c r="U96" s="23">
        <f>IF(ISERROR(GETPIVOTDATA("% GG≥2 detectie",'DT 3 GG2plus'!$B$19,"Lab",$T96,"Jaar",U$83)), "", GETPIVOTDATA("% GG≥2 detectie",'DT 3 GG2plus'!$B$19,"Lab",$T96,"Jaar",U$83))</f>
        <v>31</v>
      </c>
      <c r="V96" s="23" t="str">
        <f>IF(ISERROR(GETPIVOTDATA("% GG≥2 detectie",'DT 3 GG2plus'!$B$19,"Lab",$T96,"Jaar",V$83)), "", GETPIVOTDATA("% GG≥2 detectie",'DT 3 GG2plus'!$B$19,"Lab",$T96,"Jaar",V$83))</f>
        <v/>
      </c>
      <c r="W96" s="23" t="str">
        <f>IF(ISERROR(GETPIVOTDATA("% GG≥2 detectie",'DT 3 GG2plus'!$B$19,"Lab",$T96,"Jaar",W$83)), "", GETPIVOTDATA("% GG≥2 detectie",'DT 3 GG2plus'!$B$19,"Lab",$T96,"Jaar",W$83))</f>
        <v/>
      </c>
      <c r="X96" s="23" t="str">
        <f>IF(ISERROR(GETPIVOTDATA("% GG≥2 detectie",'DT 3 GG2plus'!$B$19,"Lab",$T96,"Jaar",X$83)), "", GETPIVOTDATA("% GG≥2 detectie",'DT 3 GG2plus'!$B$19,"Lab",$T96,"Jaar",X$83))</f>
        <v/>
      </c>
      <c r="Y96" s="23" t="str">
        <f>IF(ISERROR(GETPIVOTDATA("% GG≥2 detectie",'DT 3 GG2plus'!$B$19,"Lab",$T96,"Jaar",Y$83)), "", GETPIVOTDATA("% GG≥2 detectie",'DT 3 GG2plus'!$B$19,"Lab",$T96,"Jaar",Y$83))</f>
        <v/>
      </c>
      <c r="Z96" s="23" t="str">
        <f>IF(ISERROR(GETPIVOTDATA("% GG≥2 detectie",'DT 3 GG2plus'!$B$19,"Lab",$T96,"Jaar",Z$83)), "", GETPIVOTDATA("% GG≥2 detectie",'DT 3 GG2plus'!$B$19,"Lab",$T96,"Jaar",Z$83))</f>
        <v/>
      </c>
      <c r="AA96" s="23">
        <f>IF(ISERROR(GETPIVOTDATA("% GG≥2 detectie",'DT 3 GG2plus'!$B$19,"Lab",$T96,"Jaar",AA$83)), "", GETPIVOTDATA("% GG≥2 detectie",'DT 3 GG2plus'!$B$19,"Lab",$T96,"Jaar",AA$83))</f>
        <v>54</v>
      </c>
      <c r="AC96" s="9">
        <f>IF('DT 4 MRI'!A31="", "",'DT 4 MRI'!A31)</f>
        <v>13</v>
      </c>
      <c r="AD96" s="23">
        <f>IF(ISERROR(GETPIVOTDATA("% geschatte MRI implementatie",'DT 4 MRI'!$B$19,"Lab",$AC96,"Jaar",AD$83)), "", GETPIVOTDATA("% geschatte MRI implementatie",'DT 4 MRI'!$B$19,"Lab",$AC96,"Jaar",AD$83))</f>
        <v>13</v>
      </c>
      <c r="AE96" s="23" t="str">
        <f>IF(ISERROR(GETPIVOTDATA("% geschatte MRI implementatie",'DT 4 MRI'!$B$19,"Lab",$AC96,"Jaar",AE$83)), "", GETPIVOTDATA("% geschatte MRI implementatie",'DT 4 MRI'!$B$19,"Lab",$AC96,"Jaar",AE$83))</f>
        <v/>
      </c>
      <c r="AF96" s="23" t="str">
        <f>IF(ISERROR(GETPIVOTDATA("% geschatte MRI implementatie",'DT 4 MRI'!$B$19,"Lab",$AC96,"Jaar",AF$83)), "", GETPIVOTDATA("% geschatte MRI implementatie",'DT 4 MRI'!$B$19,"Lab",$AC96,"Jaar",AF$83))</f>
        <v/>
      </c>
      <c r="AG96" s="23" t="str">
        <f>IF(ISERROR(GETPIVOTDATA("% geschatte MRI implementatie",'DT 4 MRI'!$B$19,"Lab",$AC96,"Jaar",AG$83)), "", GETPIVOTDATA("% geschatte MRI implementatie",'DT 4 MRI'!$B$19,"Lab",$AC96,"Jaar",AG$83))</f>
        <v/>
      </c>
      <c r="AH96" s="23" t="str">
        <f>IF(ISERROR(GETPIVOTDATA("% geschatte MRI implementatie",'DT 4 MRI'!$B$19,"Lab",$AC96,"Jaar",AH$83)), "", GETPIVOTDATA("% geschatte MRI implementatie",'DT 4 MRI'!$B$19,"Lab",$AC96,"Jaar",AH$83))</f>
        <v/>
      </c>
      <c r="AI96" s="23" t="str">
        <f>IF(ISERROR(GETPIVOTDATA("% geschatte MRI implementatie",'DT 4 MRI'!$B$19,"Lab",$AC96,"Jaar",AI$83)), "", GETPIVOTDATA("% geschatte MRI implementatie",'DT 4 MRI'!$B$19,"Lab",$AC96,"Jaar",AI$83))</f>
        <v/>
      </c>
      <c r="AJ96" s="23">
        <f>IF(ISERROR(GETPIVOTDATA("% geschatte MRI implementatie",'DT 4 MRI'!$B$19,"Lab",$AC96,"Jaar",AJ$83)), "", GETPIVOTDATA("% geschatte MRI implementatie",'DT 4 MRI'!$B$19,"Lab",$AC96,"Jaar",AJ$83))</f>
        <v>58</v>
      </c>
    </row>
    <row r="97" spans="1:36" s="15" customFormat="1" x14ac:dyDescent="0.3">
      <c r="A97" s="18"/>
      <c r="B97" s="25">
        <f>IF('DT 1 neg biopten'!A32="", "", 'DT 1 neg biopten'!A32)</f>
        <v>14</v>
      </c>
      <c r="C97" s="26">
        <f>IF(ISERROR(GETPIVOTDATA("% Negatief biopt",'DT 1 neg biopten'!$A$17,"Lab",B97,"Jaar",2015)), "", GETPIVOTDATA("% Negatief biopt",'DT 1 neg biopten'!$A$17,"Lab",B97,"Jaar",2015))</f>
        <v>36</v>
      </c>
      <c r="D97" s="26" t="str">
        <f>IF(ISERROR(GETPIVOTDATA("% Negatief biopt",'DT 1 neg biopten'!$A$17,"Lab",$B97,"Jaar",2016)), "", GETPIVOTDATA("% Negatief biopt",'DT 1 neg biopten'!$A$17,"Lab",$B97,"Jaar",2016))</f>
        <v/>
      </c>
      <c r="E97" s="26" t="str">
        <f>IF(ISERROR(GETPIVOTDATA("% Negatief biopt",'DT 1 neg biopten'!$A$17,"Lab",$B97,"Jaar",2017)), "", GETPIVOTDATA("% Negatief biopt",'DT 1 neg biopten'!$A$17,"Lab",$B97,"Jaar",2017))</f>
        <v/>
      </c>
      <c r="F97" s="26" t="str">
        <f>IF(ISERROR(GETPIVOTDATA("% Negatief biopt",'DT 1 neg biopten'!$A$17,"Lab",$B97,"Jaar",2018)), "", GETPIVOTDATA("% Negatief biopt",'DT 1 neg biopten'!$A$17,"Lab",$B97,"Jaar",2018))</f>
        <v/>
      </c>
      <c r="G97" s="26" t="str">
        <f>IF(ISERROR(GETPIVOTDATA("% Negatief biopt",'DT 1 neg biopten'!$A$17,"Lab",$B97,"Jaar",2019)), "", GETPIVOTDATA("% Negatief biopt",'DT 1 neg biopten'!$A$17,"Lab",$B97,"Jaar",2019))</f>
        <v/>
      </c>
      <c r="H97" s="26" t="str">
        <f>IF(ISERROR(GETPIVOTDATA("% Negatief biopt",'DT 1 neg biopten'!$A$17,"Lab",$B97,"Jaar",2020)), "", GETPIVOTDATA("% Negatief biopt",'DT 1 neg biopten'!$A$17,"Lab",$B97,"Jaar",2020))</f>
        <v/>
      </c>
      <c r="I97" s="26">
        <f>IF(ISERROR(GETPIVOTDATA("% Negatief biopt",'DT 1 neg biopten'!$A$17,"Lab",$B97,"Jaar",2021)), "", GETPIVOTDATA("% Negatief biopt",'DT 1 neg biopten'!$A$17,"Lab",$B97,"Jaar",2021))</f>
        <v>20</v>
      </c>
      <c r="K97" s="9">
        <f>IF('DT 2 GG1'!A31="", "",'DT 2 GG1'!A31)</f>
        <v>14</v>
      </c>
      <c r="L97" s="23">
        <f>IF(ISERROR(GETPIVOTDATA("% GG1 detectie",'DT 2 GG1'!$B$17,"Lab",$K97,"Jaar",2015)), "", GETPIVOTDATA("% GG1 detectie",'DT 2 GG1'!$B$17,"Lab",$K97,"Jaar",2015))</f>
        <v>25</v>
      </c>
      <c r="M97" s="23" t="str">
        <f>IF(ISERROR(GETPIVOTDATA("% GG1 detectie",'DT 2 GG1'!$B$17,"Lab",$K97,"Jaar",2016)), "", GETPIVOTDATA("% GG1 detectie",'DT 2 GG1'!$B$17,"Lab",$K97,"Jaar",2016))</f>
        <v/>
      </c>
      <c r="N97" s="23" t="str">
        <f>IF(ISERROR(GETPIVOTDATA("% GG1 detectie",'DT 2 GG1'!$B$17,"Lab",$K97,"Jaar",2017)), "", GETPIVOTDATA("% GG1 detectie",'DT 2 GG1'!$B$17,"Lab",$K97,"Jaar",2017))</f>
        <v/>
      </c>
      <c r="O97" s="23" t="str">
        <f>IF(ISERROR(GETPIVOTDATA("% GG1 detectie",'DT 2 GG1'!$B$17,"Lab",$K97,"Jaar",2018)), "", GETPIVOTDATA("% GG1 detectie",'DT 2 GG1'!$B$17,"Lab",$K97,"Jaar",2018))</f>
        <v/>
      </c>
      <c r="P97" s="23" t="str">
        <f>IF(ISERROR(GETPIVOTDATA("% GG1 detectie",'DT 2 GG1'!$B$17,"Lab",$K97,"Jaar",2019)), "", GETPIVOTDATA("% GG1 detectie",'DT 2 GG1'!$B$17,"Lab",$K97,"Jaar",2019))</f>
        <v/>
      </c>
      <c r="Q97" s="23" t="str">
        <f>IF(ISERROR(GETPIVOTDATA("% GG1 detectie",'DT 2 GG1'!$B$17,"Lab",$K97,"Jaar",2020)), "", GETPIVOTDATA("% GG1 detectie",'DT 2 GG1'!$B$17,"Lab",$K97,"Jaar",2020))</f>
        <v/>
      </c>
      <c r="R97" s="23">
        <f>IF(ISERROR(GETPIVOTDATA("% GG1 detectie",'DT 2 GG1'!$B$17,"Lab",$K97,"Jaar",2021)), "", GETPIVOTDATA("% GG1 detectie",'DT 2 GG1'!$B$17,"Lab",$K97,"Jaar",2021))</f>
        <v>15</v>
      </c>
      <c r="T97" s="9">
        <f>IF('DT 3 GG2plus'!A32="", "",'DT 3 GG2plus'!A32)</f>
        <v>14</v>
      </c>
      <c r="U97" s="23">
        <f>IF(ISERROR(GETPIVOTDATA("% GG≥2 detectie",'DT 3 GG2plus'!$B$19,"Lab",$T97,"Jaar",U$83)), "", GETPIVOTDATA("% GG≥2 detectie",'DT 3 GG2plus'!$B$19,"Lab",$T97,"Jaar",U$83))</f>
        <v>39</v>
      </c>
      <c r="V97" s="23" t="str">
        <f>IF(ISERROR(GETPIVOTDATA("% GG≥2 detectie",'DT 3 GG2plus'!$B$19,"Lab",$T97,"Jaar",V$83)), "", GETPIVOTDATA("% GG≥2 detectie",'DT 3 GG2plus'!$B$19,"Lab",$T97,"Jaar",V$83))</f>
        <v/>
      </c>
      <c r="W97" s="23" t="str">
        <f>IF(ISERROR(GETPIVOTDATA("% GG≥2 detectie",'DT 3 GG2plus'!$B$19,"Lab",$T97,"Jaar",W$83)), "", GETPIVOTDATA("% GG≥2 detectie",'DT 3 GG2plus'!$B$19,"Lab",$T97,"Jaar",W$83))</f>
        <v/>
      </c>
      <c r="X97" s="23" t="str">
        <f>IF(ISERROR(GETPIVOTDATA("% GG≥2 detectie",'DT 3 GG2plus'!$B$19,"Lab",$T97,"Jaar",X$83)), "", GETPIVOTDATA("% GG≥2 detectie",'DT 3 GG2plus'!$B$19,"Lab",$T97,"Jaar",X$83))</f>
        <v/>
      </c>
      <c r="Y97" s="23" t="str">
        <f>IF(ISERROR(GETPIVOTDATA("% GG≥2 detectie",'DT 3 GG2plus'!$B$19,"Lab",$T97,"Jaar",Y$83)), "", GETPIVOTDATA("% GG≥2 detectie",'DT 3 GG2plus'!$B$19,"Lab",$T97,"Jaar",Y$83))</f>
        <v/>
      </c>
      <c r="Z97" s="23" t="str">
        <f>IF(ISERROR(GETPIVOTDATA("% GG≥2 detectie",'DT 3 GG2plus'!$B$19,"Lab",$T97,"Jaar",Z$83)), "", GETPIVOTDATA("% GG≥2 detectie",'DT 3 GG2plus'!$B$19,"Lab",$T97,"Jaar",Z$83))</f>
        <v/>
      </c>
      <c r="AA97" s="23">
        <f>IF(ISERROR(GETPIVOTDATA("% GG≥2 detectie",'DT 3 GG2plus'!$B$19,"Lab",$T97,"Jaar",AA$83)), "", GETPIVOTDATA("% GG≥2 detectie",'DT 3 GG2plus'!$B$19,"Lab",$T97,"Jaar",AA$83))</f>
        <v>66</v>
      </c>
      <c r="AC97" s="9">
        <f>IF('DT 4 MRI'!A32="", "",'DT 4 MRI'!A32)</f>
        <v>14</v>
      </c>
      <c r="AD97" s="23">
        <f>IF(ISERROR(GETPIVOTDATA("% geschatte MRI implementatie",'DT 4 MRI'!$B$19,"Lab",$AC97,"Jaar",AD$83)), "", GETPIVOTDATA("% geschatte MRI implementatie",'DT 4 MRI'!$B$19,"Lab",$AC97,"Jaar",AD$83))</f>
        <v>1.2</v>
      </c>
      <c r="AE97" s="23" t="str">
        <f>IF(ISERROR(GETPIVOTDATA("% geschatte MRI implementatie",'DT 4 MRI'!$B$19,"Lab",$AC97,"Jaar",AE$83)), "", GETPIVOTDATA("% geschatte MRI implementatie",'DT 4 MRI'!$B$19,"Lab",$AC97,"Jaar",AE$83))</f>
        <v/>
      </c>
      <c r="AF97" s="23" t="str">
        <f>IF(ISERROR(GETPIVOTDATA("% geschatte MRI implementatie",'DT 4 MRI'!$B$19,"Lab",$AC97,"Jaar",AF$83)), "", GETPIVOTDATA("% geschatte MRI implementatie",'DT 4 MRI'!$B$19,"Lab",$AC97,"Jaar",AF$83))</f>
        <v/>
      </c>
      <c r="AG97" s="23" t="str">
        <f>IF(ISERROR(GETPIVOTDATA("% geschatte MRI implementatie",'DT 4 MRI'!$B$19,"Lab",$AC97,"Jaar",AG$83)), "", GETPIVOTDATA("% geschatte MRI implementatie",'DT 4 MRI'!$B$19,"Lab",$AC97,"Jaar",AG$83))</f>
        <v/>
      </c>
      <c r="AH97" s="23" t="str">
        <f>IF(ISERROR(GETPIVOTDATA("% geschatte MRI implementatie",'DT 4 MRI'!$B$19,"Lab",$AC97,"Jaar",AH$83)), "", GETPIVOTDATA("% geschatte MRI implementatie",'DT 4 MRI'!$B$19,"Lab",$AC97,"Jaar",AH$83))</f>
        <v/>
      </c>
      <c r="AI97" s="23" t="str">
        <f>IF(ISERROR(GETPIVOTDATA("% geschatte MRI implementatie",'DT 4 MRI'!$B$19,"Lab",$AC97,"Jaar",AI$83)), "", GETPIVOTDATA("% geschatte MRI implementatie",'DT 4 MRI'!$B$19,"Lab",$AC97,"Jaar",AI$83))</f>
        <v/>
      </c>
      <c r="AJ97" s="23">
        <f>IF(ISERROR(GETPIVOTDATA("% geschatte MRI implementatie",'DT 4 MRI'!$B$19,"Lab",$AC97,"Jaar",AJ$83)), "", GETPIVOTDATA("% geschatte MRI implementatie",'DT 4 MRI'!$B$19,"Lab",$AC97,"Jaar",AJ$83))</f>
        <v>67</v>
      </c>
    </row>
    <row r="98" spans="1:36" s="15" customFormat="1" x14ac:dyDescent="0.3">
      <c r="A98" s="18"/>
      <c r="B98" s="25">
        <f>IF('DT 1 neg biopten'!A33="", "", 'DT 1 neg biopten'!A33)</f>
        <v>15</v>
      </c>
      <c r="C98" s="26">
        <f>IF(ISERROR(GETPIVOTDATA("% Negatief biopt",'DT 1 neg biopten'!$A$17,"Lab",B98,"Jaar",2015)), "", GETPIVOTDATA("% Negatief biopt",'DT 1 neg biopten'!$A$17,"Lab",B98,"Jaar",2015))</f>
        <v>37</v>
      </c>
      <c r="D98" s="26" t="str">
        <f>IF(ISERROR(GETPIVOTDATA("% Negatief biopt",'DT 1 neg biopten'!$A$17,"Lab",$B98,"Jaar",2016)), "", GETPIVOTDATA("% Negatief biopt",'DT 1 neg biopten'!$A$17,"Lab",$B98,"Jaar",2016))</f>
        <v/>
      </c>
      <c r="E98" s="26" t="str">
        <f>IF(ISERROR(GETPIVOTDATA("% Negatief biopt",'DT 1 neg biopten'!$A$17,"Lab",$B98,"Jaar",2017)), "", GETPIVOTDATA("% Negatief biopt",'DT 1 neg biopten'!$A$17,"Lab",$B98,"Jaar",2017))</f>
        <v/>
      </c>
      <c r="F98" s="26" t="str">
        <f>IF(ISERROR(GETPIVOTDATA("% Negatief biopt",'DT 1 neg biopten'!$A$17,"Lab",$B98,"Jaar",2018)), "", GETPIVOTDATA("% Negatief biopt",'DT 1 neg biopten'!$A$17,"Lab",$B98,"Jaar",2018))</f>
        <v/>
      </c>
      <c r="G98" s="26" t="str">
        <f>IF(ISERROR(GETPIVOTDATA("% Negatief biopt",'DT 1 neg biopten'!$A$17,"Lab",$B98,"Jaar",2019)), "", GETPIVOTDATA("% Negatief biopt",'DT 1 neg biopten'!$A$17,"Lab",$B98,"Jaar",2019))</f>
        <v/>
      </c>
      <c r="H98" s="26" t="str">
        <f>IF(ISERROR(GETPIVOTDATA("% Negatief biopt",'DT 1 neg biopten'!$A$17,"Lab",$B98,"Jaar",2020)), "", GETPIVOTDATA("% Negatief biopt",'DT 1 neg biopten'!$A$17,"Lab",$B98,"Jaar",2020))</f>
        <v/>
      </c>
      <c r="I98" s="26">
        <f>IF(ISERROR(GETPIVOTDATA("% Negatief biopt",'DT 1 neg biopten'!$A$17,"Lab",$B98,"Jaar",2021)), "", GETPIVOTDATA("% Negatief biopt",'DT 1 neg biopten'!$A$17,"Lab",$B98,"Jaar",2021))</f>
        <v>29</v>
      </c>
      <c r="K98" s="9">
        <f>IF('DT 2 GG1'!A32="", "",'DT 2 GG1'!A32)</f>
        <v>15</v>
      </c>
      <c r="L98" s="23">
        <f>IF(ISERROR(GETPIVOTDATA("% GG1 detectie",'DT 2 GG1'!$B$17,"Lab",$K98,"Jaar",2015)), "", GETPIVOTDATA("% GG1 detectie",'DT 2 GG1'!$B$17,"Lab",$K98,"Jaar",2015))</f>
        <v>20</v>
      </c>
      <c r="M98" s="23" t="str">
        <f>IF(ISERROR(GETPIVOTDATA("% GG1 detectie",'DT 2 GG1'!$B$17,"Lab",$K98,"Jaar",2016)), "", GETPIVOTDATA("% GG1 detectie",'DT 2 GG1'!$B$17,"Lab",$K98,"Jaar",2016))</f>
        <v/>
      </c>
      <c r="N98" s="23" t="str">
        <f>IF(ISERROR(GETPIVOTDATA("% GG1 detectie",'DT 2 GG1'!$B$17,"Lab",$K98,"Jaar",2017)), "", GETPIVOTDATA("% GG1 detectie",'DT 2 GG1'!$B$17,"Lab",$K98,"Jaar",2017))</f>
        <v/>
      </c>
      <c r="O98" s="23" t="str">
        <f>IF(ISERROR(GETPIVOTDATA("% GG1 detectie",'DT 2 GG1'!$B$17,"Lab",$K98,"Jaar",2018)), "", GETPIVOTDATA("% GG1 detectie",'DT 2 GG1'!$B$17,"Lab",$K98,"Jaar",2018))</f>
        <v/>
      </c>
      <c r="P98" s="23" t="str">
        <f>IF(ISERROR(GETPIVOTDATA("% GG1 detectie",'DT 2 GG1'!$B$17,"Lab",$K98,"Jaar",2019)), "", GETPIVOTDATA("% GG1 detectie",'DT 2 GG1'!$B$17,"Lab",$K98,"Jaar",2019))</f>
        <v/>
      </c>
      <c r="Q98" s="23" t="str">
        <f>IF(ISERROR(GETPIVOTDATA("% GG1 detectie",'DT 2 GG1'!$B$17,"Lab",$K98,"Jaar",2020)), "", GETPIVOTDATA("% GG1 detectie",'DT 2 GG1'!$B$17,"Lab",$K98,"Jaar",2020))</f>
        <v/>
      </c>
      <c r="R98" s="23">
        <f>IF(ISERROR(GETPIVOTDATA("% GG1 detectie",'DT 2 GG1'!$B$17,"Lab",$K98,"Jaar",2021)), "", GETPIVOTDATA("% GG1 detectie",'DT 2 GG1'!$B$17,"Lab",$K98,"Jaar",2021))</f>
        <v>13</v>
      </c>
      <c r="T98" s="9">
        <f>IF('DT 3 GG2plus'!A33="", "",'DT 3 GG2plus'!A33)</f>
        <v>15</v>
      </c>
      <c r="U98" s="23">
        <f>IF(ISERROR(GETPIVOTDATA("% GG≥2 detectie",'DT 3 GG2plus'!$B$19,"Lab",$T98,"Jaar",U$83)), "", GETPIVOTDATA("% GG≥2 detectie",'DT 3 GG2plus'!$B$19,"Lab",$T98,"Jaar",U$83))</f>
        <v>41</v>
      </c>
      <c r="V98" s="23" t="str">
        <f>IF(ISERROR(GETPIVOTDATA("% GG≥2 detectie",'DT 3 GG2plus'!$B$19,"Lab",$T98,"Jaar",V$83)), "", GETPIVOTDATA("% GG≥2 detectie",'DT 3 GG2plus'!$B$19,"Lab",$T98,"Jaar",V$83))</f>
        <v/>
      </c>
      <c r="W98" s="23" t="str">
        <f>IF(ISERROR(GETPIVOTDATA("% GG≥2 detectie",'DT 3 GG2plus'!$B$19,"Lab",$T98,"Jaar",W$83)), "", GETPIVOTDATA("% GG≥2 detectie",'DT 3 GG2plus'!$B$19,"Lab",$T98,"Jaar",W$83))</f>
        <v/>
      </c>
      <c r="X98" s="23" t="str">
        <f>IF(ISERROR(GETPIVOTDATA("% GG≥2 detectie",'DT 3 GG2plus'!$B$19,"Lab",$T98,"Jaar",X$83)), "", GETPIVOTDATA("% GG≥2 detectie",'DT 3 GG2plus'!$B$19,"Lab",$T98,"Jaar",X$83))</f>
        <v/>
      </c>
      <c r="Y98" s="23" t="str">
        <f>IF(ISERROR(GETPIVOTDATA("% GG≥2 detectie",'DT 3 GG2plus'!$B$19,"Lab",$T98,"Jaar",Y$83)), "", GETPIVOTDATA("% GG≥2 detectie",'DT 3 GG2plus'!$B$19,"Lab",$T98,"Jaar",Y$83))</f>
        <v/>
      </c>
      <c r="Z98" s="23" t="str">
        <f>IF(ISERROR(GETPIVOTDATA("% GG≥2 detectie",'DT 3 GG2plus'!$B$19,"Lab",$T98,"Jaar",Z$83)), "", GETPIVOTDATA("% GG≥2 detectie",'DT 3 GG2plus'!$B$19,"Lab",$T98,"Jaar",Z$83))</f>
        <v/>
      </c>
      <c r="AA98" s="23">
        <f>IF(ISERROR(GETPIVOTDATA("% GG≥2 detectie",'DT 3 GG2plus'!$B$19,"Lab",$T98,"Jaar",AA$83)), "", GETPIVOTDATA("% GG≥2 detectie",'DT 3 GG2plus'!$B$19,"Lab",$T98,"Jaar",AA$83))</f>
        <v>58</v>
      </c>
      <c r="AC98" s="9">
        <f>IF('DT 4 MRI'!A33="", "",'DT 4 MRI'!A33)</f>
        <v>15</v>
      </c>
      <c r="AD98" s="23">
        <f>IF(ISERROR(GETPIVOTDATA("% geschatte MRI implementatie",'DT 4 MRI'!$B$19,"Lab",$AC98,"Jaar",AD$83)), "", GETPIVOTDATA("% geschatte MRI implementatie",'DT 4 MRI'!$B$19,"Lab",$AC98,"Jaar",AD$83))</f>
        <v>11</v>
      </c>
      <c r="AE98" s="23" t="str">
        <f>IF(ISERROR(GETPIVOTDATA("% geschatte MRI implementatie",'DT 4 MRI'!$B$19,"Lab",$AC98,"Jaar",AE$83)), "", GETPIVOTDATA("% geschatte MRI implementatie",'DT 4 MRI'!$B$19,"Lab",$AC98,"Jaar",AE$83))</f>
        <v/>
      </c>
      <c r="AF98" s="23" t="str">
        <f>IF(ISERROR(GETPIVOTDATA("% geschatte MRI implementatie",'DT 4 MRI'!$B$19,"Lab",$AC98,"Jaar",AF$83)), "", GETPIVOTDATA("% geschatte MRI implementatie",'DT 4 MRI'!$B$19,"Lab",$AC98,"Jaar",AF$83))</f>
        <v/>
      </c>
      <c r="AG98" s="23" t="str">
        <f>IF(ISERROR(GETPIVOTDATA("% geschatte MRI implementatie",'DT 4 MRI'!$B$19,"Lab",$AC98,"Jaar",AG$83)), "", GETPIVOTDATA("% geschatte MRI implementatie",'DT 4 MRI'!$B$19,"Lab",$AC98,"Jaar",AG$83))</f>
        <v/>
      </c>
      <c r="AH98" s="23" t="str">
        <f>IF(ISERROR(GETPIVOTDATA("% geschatte MRI implementatie",'DT 4 MRI'!$B$19,"Lab",$AC98,"Jaar",AH$83)), "", GETPIVOTDATA("% geschatte MRI implementatie",'DT 4 MRI'!$B$19,"Lab",$AC98,"Jaar",AH$83))</f>
        <v/>
      </c>
      <c r="AI98" s="23" t="str">
        <f>IF(ISERROR(GETPIVOTDATA("% geschatte MRI implementatie",'DT 4 MRI'!$B$19,"Lab",$AC98,"Jaar",AI$83)), "", GETPIVOTDATA("% geschatte MRI implementatie",'DT 4 MRI'!$B$19,"Lab",$AC98,"Jaar",AI$83))</f>
        <v/>
      </c>
      <c r="AJ98" s="23">
        <f>IF(ISERROR(GETPIVOTDATA("% geschatte MRI implementatie",'DT 4 MRI'!$B$19,"Lab",$AC98,"Jaar",AJ$83)), "", GETPIVOTDATA("% geschatte MRI implementatie",'DT 4 MRI'!$B$19,"Lab",$AC98,"Jaar",AJ$83))</f>
        <v>62</v>
      </c>
    </row>
    <row r="99" spans="1:36" s="15" customFormat="1" x14ac:dyDescent="0.3">
      <c r="A99" s="18"/>
      <c r="B99" s="25">
        <f>IF('DT 1 neg biopten'!A34="", "", 'DT 1 neg biopten'!A34)</f>
        <v>16</v>
      </c>
      <c r="C99" s="26">
        <f>IF(ISERROR(GETPIVOTDATA("% Negatief biopt",'DT 1 neg biopten'!$A$17,"Lab",B99,"Jaar",2015)), "", GETPIVOTDATA("% Negatief biopt",'DT 1 neg biopten'!$A$17,"Lab",B99,"Jaar",2015))</f>
        <v>45</v>
      </c>
      <c r="D99" s="26" t="str">
        <f>IF(ISERROR(GETPIVOTDATA("% Negatief biopt",'DT 1 neg biopten'!$A$17,"Lab",$B99,"Jaar",2016)), "", GETPIVOTDATA("% Negatief biopt",'DT 1 neg biopten'!$A$17,"Lab",$B99,"Jaar",2016))</f>
        <v/>
      </c>
      <c r="E99" s="26" t="str">
        <f>IF(ISERROR(GETPIVOTDATA("% Negatief biopt",'DT 1 neg biopten'!$A$17,"Lab",$B99,"Jaar",2017)), "", GETPIVOTDATA("% Negatief biopt",'DT 1 neg biopten'!$A$17,"Lab",$B99,"Jaar",2017))</f>
        <v/>
      </c>
      <c r="F99" s="26" t="str">
        <f>IF(ISERROR(GETPIVOTDATA("% Negatief biopt",'DT 1 neg biopten'!$A$17,"Lab",$B99,"Jaar",2018)), "", GETPIVOTDATA("% Negatief biopt",'DT 1 neg biopten'!$A$17,"Lab",$B99,"Jaar",2018))</f>
        <v/>
      </c>
      <c r="G99" s="26" t="str">
        <f>IF(ISERROR(GETPIVOTDATA("% Negatief biopt",'DT 1 neg biopten'!$A$17,"Lab",$B99,"Jaar",2019)), "", GETPIVOTDATA("% Negatief biopt",'DT 1 neg biopten'!$A$17,"Lab",$B99,"Jaar",2019))</f>
        <v/>
      </c>
      <c r="H99" s="26" t="str">
        <f>IF(ISERROR(GETPIVOTDATA("% Negatief biopt",'DT 1 neg biopten'!$A$17,"Lab",$B99,"Jaar",2020)), "", GETPIVOTDATA("% Negatief biopt",'DT 1 neg biopten'!$A$17,"Lab",$B99,"Jaar",2020))</f>
        <v/>
      </c>
      <c r="I99" s="26">
        <f>IF(ISERROR(GETPIVOTDATA("% Negatief biopt",'DT 1 neg biopten'!$A$17,"Lab",$B99,"Jaar",2021)), "", GETPIVOTDATA("% Negatief biopt",'DT 1 neg biopten'!$A$17,"Lab",$B99,"Jaar",2021))</f>
        <v>20</v>
      </c>
      <c r="K99" s="9">
        <f>IF('DT 2 GG1'!A33="", "",'DT 2 GG1'!A33)</f>
        <v>16</v>
      </c>
      <c r="L99" s="23">
        <f>IF(ISERROR(GETPIVOTDATA("% GG1 detectie",'DT 2 GG1'!$B$17,"Lab",$K99,"Jaar",2015)), "", GETPIVOTDATA("% GG1 detectie",'DT 2 GG1'!$B$17,"Lab",$K99,"Jaar",2015))</f>
        <v>22</v>
      </c>
      <c r="M99" s="23" t="str">
        <f>IF(ISERROR(GETPIVOTDATA("% GG1 detectie",'DT 2 GG1'!$B$17,"Lab",$K99,"Jaar",2016)), "", GETPIVOTDATA("% GG1 detectie",'DT 2 GG1'!$B$17,"Lab",$K99,"Jaar",2016))</f>
        <v/>
      </c>
      <c r="N99" s="23" t="str">
        <f>IF(ISERROR(GETPIVOTDATA("% GG1 detectie",'DT 2 GG1'!$B$17,"Lab",$K99,"Jaar",2017)), "", GETPIVOTDATA("% GG1 detectie",'DT 2 GG1'!$B$17,"Lab",$K99,"Jaar",2017))</f>
        <v/>
      </c>
      <c r="O99" s="23" t="str">
        <f>IF(ISERROR(GETPIVOTDATA("% GG1 detectie",'DT 2 GG1'!$B$17,"Lab",$K99,"Jaar",2018)), "", GETPIVOTDATA("% GG1 detectie",'DT 2 GG1'!$B$17,"Lab",$K99,"Jaar",2018))</f>
        <v/>
      </c>
      <c r="P99" s="23" t="str">
        <f>IF(ISERROR(GETPIVOTDATA("% GG1 detectie",'DT 2 GG1'!$B$17,"Lab",$K99,"Jaar",2019)), "", GETPIVOTDATA("% GG1 detectie",'DT 2 GG1'!$B$17,"Lab",$K99,"Jaar",2019))</f>
        <v/>
      </c>
      <c r="Q99" s="23" t="str">
        <f>IF(ISERROR(GETPIVOTDATA("% GG1 detectie",'DT 2 GG1'!$B$17,"Lab",$K99,"Jaar",2020)), "", GETPIVOTDATA("% GG1 detectie",'DT 2 GG1'!$B$17,"Lab",$K99,"Jaar",2020))</f>
        <v/>
      </c>
      <c r="R99" s="23">
        <f>IF(ISERROR(GETPIVOTDATA("% GG1 detectie",'DT 2 GG1'!$B$17,"Lab",$K99,"Jaar",2021)), "", GETPIVOTDATA("% GG1 detectie",'DT 2 GG1'!$B$17,"Lab",$K99,"Jaar",2021))</f>
        <v>29</v>
      </c>
      <c r="T99" s="9">
        <f>IF('DT 3 GG2plus'!A34="", "",'DT 3 GG2plus'!A34)</f>
        <v>16</v>
      </c>
      <c r="U99" s="23">
        <f>IF(ISERROR(GETPIVOTDATA("% GG≥2 detectie",'DT 3 GG2plus'!$B$19,"Lab",$T99,"Jaar",U$83)), "", GETPIVOTDATA("% GG≥2 detectie",'DT 3 GG2plus'!$B$19,"Lab",$T99,"Jaar",U$83))</f>
        <v>33</v>
      </c>
      <c r="V99" s="23" t="str">
        <f>IF(ISERROR(GETPIVOTDATA("% GG≥2 detectie",'DT 3 GG2plus'!$B$19,"Lab",$T99,"Jaar",V$83)), "", GETPIVOTDATA("% GG≥2 detectie",'DT 3 GG2plus'!$B$19,"Lab",$T99,"Jaar",V$83))</f>
        <v/>
      </c>
      <c r="W99" s="23" t="str">
        <f>IF(ISERROR(GETPIVOTDATA("% GG≥2 detectie",'DT 3 GG2plus'!$B$19,"Lab",$T99,"Jaar",W$83)), "", GETPIVOTDATA("% GG≥2 detectie",'DT 3 GG2plus'!$B$19,"Lab",$T99,"Jaar",W$83))</f>
        <v/>
      </c>
      <c r="X99" s="23" t="str">
        <f>IF(ISERROR(GETPIVOTDATA("% GG≥2 detectie",'DT 3 GG2plus'!$B$19,"Lab",$T99,"Jaar",X$83)), "", GETPIVOTDATA("% GG≥2 detectie",'DT 3 GG2plus'!$B$19,"Lab",$T99,"Jaar",X$83))</f>
        <v/>
      </c>
      <c r="Y99" s="23" t="str">
        <f>IF(ISERROR(GETPIVOTDATA("% GG≥2 detectie",'DT 3 GG2plus'!$B$19,"Lab",$T99,"Jaar",Y$83)), "", GETPIVOTDATA("% GG≥2 detectie",'DT 3 GG2plus'!$B$19,"Lab",$T99,"Jaar",Y$83))</f>
        <v/>
      </c>
      <c r="Z99" s="23" t="str">
        <f>IF(ISERROR(GETPIVOTDATA("% GG≥2 detectie",'DT 3 GG2plus'!$B$19,"Lab",$T99,"Jaar",Z$83)), "", GETPIVOTDATA("% GG≥2 detectie",'DT 3 GG2plus'!$B$19,"Lab",$T99,"Jaar",Z$83))</f>
        <v/>
      </c>
      <c r="AA99" s="23">
        <f>IF(ISERROR(GETPIVOTDATA("% GG≥2 detectie",'DT 3 GG2plus'!$B$19,"Lab",$T99,"Jaar",AA$83)), "", GETPIVOTDATA("% GG≥2 detectie",'DT 3 GG2plus'!$B$19,"Lab",$T99,"Jaar",AA$83))</f>
        <v>50</v>
      </c>
      <c r="AC99" s="9">
        <f>IF('DT 4 MRI'!A34="", "",'DT 4 MRI'!A34)</f>
        <v>16</v>
      </c>
      <c r="AD99" s="23">
        <f>IF(ISERROR(GETPIVOTDATA("% geschatte MRI implementatie",'DT 4 MRI'!$B$19,"Lab",$AC99,"Jaar",AD$83)), "", GETPIVOTDATA("% geschatte MRI implementatie",'DT 4 MRI'!$B$19,"Lab",$AC99,"Jaar",AD$83))</f>
        <v>0.4</v>
      </c>
      <c r="AE99" s="23" t="str">
        <f>IF(ISERROR(GETPIVOTDATA("% geschatte MRI implementatie",'DT 4 MRI'!$B$19,"Lab",$AC99,"Jaar",AE$83)), "", GETPIVOTDATA("% geschatte MRI implementatie",'DT 4 MRI'!$B$19,"Lab",$AC99,"Jaar",AE$83))</f>
        <v/>
      </c>
      <c r="AF99" s="23" t="str">
        <f>IF(ISERROR(GETPIVOTDATA("% geschatte MRI implementatie",'DT 4 MRI'!$B$19,"Lab",$AC99,"Jaar",AF$83)), "", GETPIVOTDATA("% geschatte MRI implementatie",'DT 4 MRI'!$B$19,"Lab",$AC99,"Jaar",AF$83))</f>
        <v/>
      </c>
      <c r="AG99" s="23" t="str">
        <f>IF(ISERROR(GETPIVOTDATA("% geschatte MRI implementatie",'DT 4 MRI'!$B$19,"Lab",$AC99,"Jaar",AG$83)), "", GETPIVOTDATA("% geschatte MRI implementatie",'DT 4 MRI'!$B$19,"Lab",$AC99,"Jaar",AG$83))</f>
        <v/>
      </c>
      <c r="AH99" s="23" t="str">
        <f>IF(ISERROR(GETPIVOTDATA("% geschatte MRI implementatie",'DT 4 MRI'!$B$19,"Lab",$AC99,"Jaar",AH$83)), "", GETPIVOTDATA("% geschatte MRI implementatie",'DT 4 MRI'!$B$19,"Lab",$AC99,"Jaar",AH$83))</f>
        <v/>
      </c>
      <c r="AI99" s="23" t="str">
        <f>IF(ISERROR(GETPIVOTDATA("% geschatte MRI implementatie",'DT 4 MRI'!$B$19,"Lab",$AC99,"Jaar",AI$83)), "", GETPIVOTDATA("% geschatte MRI implementatie",'DT 4 MRI'!$B$19,"Lab",$AC99,"Jaar",AI$83))</f>
        <v/>
      </c>
      <c r="AJ99" s="23">
        <f>IF(ISERROR(GETPIVOTDATA("% geschatte MRI implementatie",'DT 4 MRI'!$B$19,"Lab",$AC99,"Jaar",AJ$83)), "", GETPIVOTDATA("% geschatte MRI implementatie",'DT 4 MRI'!$B$19,"Lab",$AC99,"Jaar",AJ$83))</f>
        <v>67</v>
      </c>
    </row>
    <row r="100" spans="1:36" s="15" customFormat="1" x14ac:dyDescent="0.3">
      <c r="A100" s="18"/>
      <c r="B100" s="25">
        <f>IF('DT 1 neg biopten'!A35="", "", 'DT 1 neg biopten'!A35)</f>
        <v>17</v>
      </c>
      <c r="C100" s="26">
        <f>IF(ISERROR(GETPIVOTDATA("% Negatief biopt",'DT 1 neg biopten'!$A$17,"Lab",B100,"Jaar",2015)), "", GETPIVOTDATA("% Negatief biopt",'DT 1 neg biopten'!$A$17,"Lab",B100,"Jaar",2015))</f>
        <v>35</v>
      </c>
      <c r="D100" s="26" t="str">
        <f>IF(ISERROR(GETPIVOTDATA("% Negatief biopt",'DT 1 neg biopten'!$A$17,"Lab",$B100,"Jaar",2016)), "", GETPIVOTDATA("% Negatief biopt",'DT 1 neg biopten'!$A$17,"Lab",$B100,"Jaar",2016))</f>
        <v/>
      </c>
      <c r="E100" s="26" t="str">
        <f>IF(ISERROR(GETPIVOTDATA("% Negatief biopt",'DT 1 neg biopten'!$A$17,"Lab",$B100,"Jaar",2017)), "", GETPIVOTDATA("% Negatief biopt",'DT 1 neg biopten'!$A$17,"Lab",$B100,"Jaar",2017))</f>
        <v/>
      </c>
      <c r="F100" s="26" t="str">
        <f>IF(ISERROR(GETPIVOTDATA("% Negatief biopt",'DT 1 neg biopten'!$A$17,"Lab",$B100,"Jaar",2018)), "", GETPIVOTDATA("% Negatief biopt",'DT 1 neg biopten'!$A$17,"Lab",$B100,"Jaar",2018))</f>
        <v/>
      </c>
      <c r="G100" s="26" t="str">
        <f>IF(ISERROR(GETPIVOTDATA("% Negatief biopt",'DT 1 neg biopten'!$A$17,"Lab",$B100,"Jaar",2019)), "", GETPIVOTDATA("% Negatief biopt",'DT 1 neg biopten'!$A$17,"Lab",$B100,"Jaar",2019))</f>
        <v/>
      </c>
      <c r="H100" s="26" t="str">
        <f>IF(ISERROR(GETPIVOTDATA("% Negatief biopt",'DT 1 neg biopten'!$A$17,"Lab",$B100,"Jaar",2020)), "", GETPIVOTDATA("% Negatief biopt",'DT 1 neg biopten'!$A$17,"Lab",$B100,"Jaar",2020))</f>
        <v/>
      </c>
      <c r="I100" s="26">
        <f>IF(ISERROR(GETPIVOTDATA("% Negatief biopt",'DT 1 neg biopten'!$A$17,"Lab",$B100,"Jaar",2021)), "", GETPIVOTDATA("% Negatief biopt",'DT 1 neg biopten'!$A$17,"Lab",$B100,"Jaar",2021))</f>
        <v>17</v>
      </c>
      <c r="K100" s="9">
        <f>IF('DT 2 GG1'!A34="", "",'DT 2 GG1'!A34)</f>
        <v>17</v>
      </c>
      <c r="L100" s="23">
        <f>IF(ISERROR(GETPIVOTDATA("% GG1 detectie",'DT 2 GG1'!$B$17,"Lab",$K100,"Jaar",2015)), "", GETPIVOTDATA("% GG1 detectie",'DT 2 GG1'!$B$17,"Lab",$K100,"Jaar",2015))</f>
        <v>27</v>
      </c>
      <c r="M100" s="23" t="str">
        <f>IF(ISERROR(GETPIVOTDATA("% GG1 detectie",'DT 2 GG1'!$B$17,"Lab",$K100,"Jaar",2016)), "", GETPIVOTDATA("% GG1 detectie",'DT 2 GG1'!$B$17,"Lab",$K100,"Jaar",2016))</f>
        <v/>
      </c>
      <c r="N100" s="23" t="str">
        <f>IF(ISERROR(GETPIVOTDATA("% GG1 detectie",'DT 2 GG1'!$B$17,"Lab",$K100,"Jaar",2017)), "", GETPIVOTDATA("% GG1 detectie",'DT 2 GG1'!$B$17,"Lab",$K100,"Jaar",2017))</f>
        <v/>
      </c>
      <c r="O100" s="23" t="str">
        <f>IF(ISERROR(GETPIVOTDATA("% GG1 detectie",'DT 2 GG1'!$B$17,"Lab",$K100,"Jaar",2018)), "", GETPIVOTDATA("% GG1 detectie",'DT 2 GG1'!$B$17,"Lab",$K100,"Jaar",2018))</f>
        <v/>
      </c>
      <c r="P100" s="23" t="str">
        <f>IF(ISERROR(GETPIVOTDATA("% GG1 detectie",'DT 2 GG1'!$B$17,"Lab",$K100,"Jaar",2019)), "", GETPIVOTDATA("% GG1 detectie",'DT 2 GG1'!$B$17,"Lab",$K100,"Jaar",2019))</f>
        <v/>
      </c>
      <c r="Q100" s="23" t="str">
        <f>IF(ISERROR(GETPIVOTDATA("% GG1 detectie",'DT 2 GG1'!$B$17,"Lab",$K100,"Jaar",2020)), "", GETPIVOTDATA("% GG1 detectie",'DT 2 GG1'!$B$17,"Lab",$K100,"Jaar",2020))</f>
        <v/>
      </c>
      <c r="R100" s="23">
        <f>IF(ISERROR(GETPIVOTDATA("% GG1 detectie",'DT 2 GG1'!$B$17,"Lab",$K100,"Jaar",2021)), "", GETPIVOTDATA("% GG1 detectie",'DT 2 GG1'!$B$17,"Lab",$K100,"Jaar",2021))</f>
        <v>26</v>
      </c>
      <c r="T100" s="9">
        <f>IF('DT 3 GG2plus'!A35="", "",'DT 3 GG2plus'!A35)</f>
        <v>17</v>
      </c>
      <c r="U100" s="23">
        <f>IF(ISERROR(GETPIVOTDATA("% GG≥2 detectie",'DT 3 GG2plus'!$B$19,"Lab",$T100,"Jaar",U$83)), "", GETPIVOTDATA("% GG≥2 detectie",'DT 3 GG2plus'!$B$19,"Lab",$T100,"Jaar",U$83))</f>
        <v>38</v>
      </c>
      <c r="V100" s="23" t="str">
        <f>IF(ISERROR(GETPIVOTDATA("% GG≥2 detectie",'DT 3 GG2plus'!$B$19,"Lab",$T100,"Jaar",V$83)), "", GETPIVOTDATA("% GG≥2 detectie",'DT 3 GG2plus'!$B$19,"Lab",$T100,"Jaar",V$83))</f>
        <v/>
      </c>
      <c r="W100" s="23" t="str">
        <f>IF(ISERROR(GETPIVOTDATA("% GG≥2 detectie",'DT 3 GG2plus'!$B$19,"Lab",$T100,"Jaar",W$83)), "", GETPIVOTDATA("% GG≥2 detectie",'DT 3 GG2plus'!$B$19,"Lab",$T100,"Jaar",W$83))</f>
        <v/>
      </c>
      <c r="X100" s="23" t="str">
        <f>IF(ISERROR(GETPIVOTDATA("% GG≥2 detectie",'DT 3 GG2plus'!$B$19,"Lab",$T100,"Jaar",X$83)), "", GETPIVOTDATA("% GG≥2 detectie",'DT 3 GG2plus'!$B$19,"Lab",$T100,"Jaar",X$83))</f>
        <v/>
      </c>
      <c r="Y100" s="23" t="str">
        <f>IF(ISERROR(GETPIVOTDATA("% GG≥2 detectie",'DT 3 GG2plus'!$B$19,"Lab",$T100,"Jaar",Y$83)), "", GETPIVOTDATA("% GG≥2 detectie",'DT 3 GG2plus'!$B$19,"Lab",$T100,"Jaar",Y$83))</f>
        <v/>
      </c>
      <c r="Z100" s="23" t="str">
        <f>IF(ISERROR(GETPIVOTDATA("% GG≥2 detectie",'DT 3 GG2plus'!$B$19,"Lab",$T100,"Jaar",Z$83)), "", GETPIVOTDATA("% GG≥2 detectie",'DT 3 GG2plus'!$B$19,"Lab",$T100,"Jaar",Z$83))</f>
        <v/>
      </c>
      <c r="AA100" s="23">
        <f>IF(ISERROR(GETPIVOTDATA("% GG≥2 detectie",'DT 3 GG2plus'!$B$19,"Lab",$T100,"Jaar",AA$83)), "", GETPIVOTDATA("% GG≥2 detectie",'DT 3 GG2plus'!$B$19,"Lab",$T100,"Jaar",AA$83))</f>
        <v>57</v>
      </c>
      <c r="AC100" s="9">
        <f>IF('DT 4 MRI'!A35="", "",'DT 4 MRI'!A35)</f>
        <v>17</v>
      </c>
      <c r="AD100" s="23">
        <f>IF(ISERROR(GETPIVOTDATA("% geschatte MRI implementatie",'DT 4 MRI'!$B$19,"Lab",$AC100,"Jaar",AD$83)), "", GETPIVOTDATA("% geschatte MRI implementatie",'DT 4 MRI'!$B$19,"Lab",$AC100,"Jaar",AD$83))</f>
        <v>10</v>
      </c>
      <c r="AE100" s="23" t="str">
        <f>IF(ISERROR(GETPIVOTDATA("% geschatte MRI implementatie",'DT 4 MRI'!$B$19,"Lab",$AC100,"Jaar",AE$83)), "", GETPIVOTDATA("% geschatte MRI implementatie",'DT 4 MRI'!$B$19,"Lab",$AC100,"Jaar",AE$83))</f>
        <v/>
      </c>
      <c r="AF100" s="23" t="str">
        <f>IF(ISERROR(GETPIVOTDATA("% geschatte MRI implementatie",'DT 4 MRI'!$B$19,"Lab",$AC100,"Jaar",AF$83)), "", GETPIVOTDATA("% geschatte MRI implementatie",'DT 4 MRI'!$B$19,"Lab",$AC100,"Jaar",AF$83))</f>
        <v/>
      </c>
      <c r="AG100" s="23" t="str">
        <f>IF(ISERROR(GETPIVOTDATA("% geschatte MRI implementatie",'DT 4 MRI'!$B$19,"Lab",$AC100,"Jaar",AG$83)), "", GETPIVOTDATA("% geschatte MRI implementatie",'DT 4 MRI'!$B$19,"Lab",$AC100,"Jaar",AG$83))</f>
        <v/>
      </c>
      <c r="AH100" s="23" t="str">
        <f>IF(ISERROR(GETPIVOTDATA("% geschatte MRI implementatie",'DT 4 MRI'!$B$19,"Lab",$AC100,"Jaar",AH$83)), "", GETPIVOTDATA("% geschatte MRI implementatie",'DT 4 MRI'!$B$19,"Lab",$AC100,"Jaar",AH$83))</f>
        <v/>
      </c>
      <c r="AI100" s="23" t="str">
        <f>IF(ISERROR(GETPIVOTDATA("% geschatte MRI implementatie",'DT 4 MRI'!$B$19,"Lab",$AC100,"Jaar",AI$83)), "", GETPIVOTDATA("% geschatte MRI implementatie",'DT 4 MRI'!$B$19,"Lab",$AC100,"Jaar",AI$83))</f>
        <v/>
      </c>
      <c r="AJ100" s="23">
        <f>IF(ISERROR(GETPIVOTDATA("% geschatte MRI implementatie",'DT 4 MRI'!$B$19,"Lab",$AC100,"Jaar",AJ$83)), "", GETPIVOTDATA("% geschatte MRI implementatie",'DT 4 MRI'!$B$19,"Lab",$AC100,"Jaar",AJ$83))</f>
        <v>93</v>
      </c>
    </row>
    <row r="101" spans="1:36" s="15" customFormat="1" x14ac:dyDescent="0.3">
      <c r="A101" s="18"/>
      <c r="B101" s="25">
        <f>IF('DT 1 neg biopten'!A36="", "", 'DT 1 neg biopten'!A36)</f>
        <v>18</v>
      </c>
      <c r="C101" s="26">
        <f>IF(ISERROR(GETPIVOTDATA("% Negatief biopt",'DT 1 neg biopten'!$A$17,"Lab",B101,"Jaar",2015)), "", GETPIVOTDATA("% Negatief biopt",'DT 1 neg biopten'!$A$17,"Lab",B101,"Jaar",2015))</f>
        <v>55</v>
      </c>
      <c r="D101" s="26" t="str">
        <f>IF(ISERROR(GETPIVOTDATA("% Negatief biopt",'DT 1 neg biopten'!$A$17,"Lab",$B101,"Jaar",2016)), "", GETPIVOTDATA("% Negatief biopt",'DT 1 neg biopten'!$A$17,"Lab",$B101,"Jaar",2016))</f>
        <v/>
      </c>
      <c r="E101" s="26" t="str">
        <f>IF(ISERROR(GETPIVOTDATA("% Negatief biopt",'DT 1 neg biopten'!$A$17,"Lab",$B101,"Jaar",2017)), "", GETPIVOTDATA("% Negatief biopt",'DT 1 neg biopten'!$A$17,"Lab",$B101,"Jaar",2017))</f>
        <v/>
      </c>
      <c r="F101" s="26" t="str">
        <f>IF(ISERROR(GETPIVOTDATA("% Negatief biopt",'DT 1 neg biopten'!$A$17,"Lab",$B101,"Jaar",2018)), "", GETPIVOTDATA("% Negatief biopt",'DT 1 neg biopten'!$A$17,"Lab",$B101,"Jaar",2018))</f>
        <v/>
      </c>
      <c r="G101" s="26" t="str">
        <f>IF(ISERROR(GETPIVOTDATA("% Negatief biopt",'DT 1 neg biopten'!$A$17,"Lab",$B101,"Jaar",2019)), "", GETPIVOTDATA("% Negatief biopt",'DT 1 neg biopten'!$A$17,"Lab",$B101,"Jaar",2019))</f>
        <v/>
      </c>
      <c r="H101" s="26" t="str">
        <f>IF(ISERROR(GETPIVOTDATA("% Negatief biopt",'DT 1 neg biopten'!$A$17,"Lab",$B101,"Jaar",2020)), "", GETPIVOTDATA("% Negatief biopt",'DT 1 neg biopten'!$A$17,"Lab",$B101,"Jaar",2020))</f>
        <v/>
      </c>
      <c r="I101" s="26">
        <f>IF(ISERROR(GETPIVOTDATA("% Negatief biopt",'DT 1 neg biopten'!$A$17,"Lab",$B101,"Jaar",2021)), "", GETPIVOTDATA("% Negatief biopt",'DT 1 neg biopten'!$A$17,"Lab",$B101,"Jaar",2021))</f>
        <v>22</v>
      </c>
      <c r="K101" s="9">
        <f>IF('DT 2 GG1'!A35="", "",'DT 2 GG1'!A35)</f>
        <v>18</v>
      </c>
      <c r="L101" s="23">
        <f>IF(ISERROR(GETPIVOTDATA("% GG1 detectie",'DT 2 GG1'!$B$17,"Lab",$K101,"Jaar",2015)), "", GETPIVOTDATA("% GG1 detectie",'DT 2 GG1'!$B$17,"Lab",$K101,"Jaar",2015))</f>
        <v>20</v>
      </c>
      <c r="M101" s="23" t="str">
        <f>IF(ISERROR(GETPIVOTDATA("% GG1 detectie",'DT 2 GG1'!$B$17,"Lab",$K101,"Jaar",2016)), "", GETPIVOTDATA("% GG1 detectie",'DT 2 GG1'!$B$17,"Lab",$K101,"Jaar",2016))</f>
        <v/>
      </c>
      <c r="N101" s="23" t="str">
        <f>IF(ISERROR(GETPIVOTDATA("% GG1 detectie",'DT 2 GG1'!$B$17,"Lab",$K101,"Jaar",2017)), "", GETPIVOTDATA("% GG1 detectie",'DT 2 GG1'!$B$17,"Lab",$K101,"Jaar",2017))</f>
        <v/>
      </c>
      <c r="O101" s="23" t="str">
        <f>IF(ISERROR(GETPIVOTDATA("% GG1 detectie",'DT 2 GG1'!$B$17,"Lab",$K101,"Jaar",2018)), "", GETPIVOTDATA("% GG1 detectie",'DT 2 GG1'!$B$17,"Lab",$K101,"Jaar",2018))</f>
        <v/>
      </c>
      <c r="P101" s="23" t="str">
        <f>IF(ISERROR(GETPIVOTDATA("% GG1 detectie",'DT 2 GG1'!$B$17,"Lab",$K101,"Jaar",2019)), "", GETPIVOTDATA("% GG1 detectie",'DT 2 GG1'!$B$17,"Lab",$K101,"Jaar",2019))</f>
        <v/>
      </c>
      <c r="Q101" s="23" t="str">
        <f>IF(ISERROR(GETPIVOTDATA("% GG1 detectie",'DT 2 GG1'!$B$17,"Lab",$K101,"Jaar",2020)), "", GETPIVOTDATA("% GG1 detectie",'DT 2 GG1'!$B$17,"Lab",$K101,"Jaar",2020))</f>
        <v/>
      </c>
      <c r="R101" s="23">
        <f>IF(ISERROR(GETPIVOTDATA("% GG1 detectie",'DT 2 GG1'!$B$17,"Lab",$K101,"Jaar",2021)), "", GETPIVOTDATA("% GG1 detectie",'DT 2 GG1'!$B$17,"Lab",$K101,"Jaar",2021))</f>
        <v>15</v>
      </c>
      <c r="T101" s="9">
        <f>IF('DT 3 GG2plus'!A36="", "",'DT 3 GG2plus'!A36)</f>
        <v>18</v>
      </c>
      <c r="U101" s="23">
        <f>IF(ISERROR(GETPIVOTDATA("% GG≥2 detectie",'DT 3 GG2plus'!$B$19,"Lab",$T101,"Jaar",U$83)), "", GETPIVOTDATA("% GG≥2 detectie",'DT 3 GG2plus'!$B$19,"Lab",$T101,"Jaar",U$83))</f>
        <v>24</v>
      </c>
      <c r="V101" s="23" t="str">
        <f>IF(ISERROR(GETPIVOTDATA("% GG≥2 detectie",'DT 3 GG2plus'!$B$19,"Lab",$T101,"Jaar",V$83)), "", GETPIVOTDATA("% GG≥2 detectie",'DT 3 GG2plus'!$B$19,"Lab",$T101,"Jaar",V$83))</f>
        <v/>
      </c>
      <c r="W101" s="23" t="str">
        <f>IF(ISERROR(GETPIVOTDATA("% GG≥2 detectie",'DT 3 GG2plus'!$B$19,"Lab",$T101,"Jaar",W$83)), "", GETPIVOTDATA("% GG≥2 detectie",'DT 3 GG2plus'!$B$19,"Lab",$T101,"Jaar",W$83))</f>
        <v/>
      </c>
      <c r="X101" s="23" t="str">
        <f>IF(ISERROR(GETPIVOTDATA("% GG≥2 detectie",'DT 3 GG2plus'!$B$19,"Lab",$T101,"Jaar",X$83)), "", GETPIVOTDATA("% GG≥2 detectie",'DT 3 GG2plus'!$B$19,"Lab",$T101,"Jaar",X$83))</f>
        <v/>
      </c>
      <c r="Y101" s="23" t="str">
        <f>IF(ISERROR(GETPIVOTDATA("% GG≥2 detectie",'DT 3 GG2plus'!$B$19,"Lab",$T101,"Jaar",Y$83)), "", GETPIVOTDATA("% GG≥2 detectie",'DT 3 GG2plus'!$B$19,"Lab",$T101,"Jaar",Y$83))</f>
        <v/>
      </c>
      <c r="Z101" s="23" t="str">
        <f>IF(ISERROR(GETPIVOTDATA("% GG≥2 detectie",'DT 3 GG2plus'!$B$19,"Lab",$T101,"Jaar",Z$83)), "", GETPIVOTDATA("% GG≥2 detectie",'DT 3 GG2plus'!$B$19,"Lab",$T101,"Jaar",Z$83))</f>
        <v/>
      </c>
      <c r="AA101" s="23">
        <f>IF(ISERROR(GETPIVOTDATA("% GG≥2 detectie",'DT 3 GG2plus'!$B$19,"Lab",$T101,"Jaar",AA$83)), "", GETPIVOTDATA("% GG≥2 detectie",'DT 3 GG2plus'!$B$19,"Lab",$T101,"Jaar",AA$83))</f>
        <v>64</v>
      </c>
      <c r="AC101" s="9">
        <f>IF('DT 4 MRI'!A36="", "",'DT 4 MRI'!A36)</f>
        <v>18</v>
      </c>
      <c r="AD101" s="23">
        <f>IF(ISERROR(GETPIVOTDATA("% geschatte MRI implementatie",'DT 4 MRI'!$B$19,"Lab",$AC101,"Jaar",AD$83)), "", GETPIVOTDATA("% geschatte MRI implementatie",'DT 4 MRI'!$B$19,"Lab",$AC101,"Jaar",AD$83))</f>
        <v>0</v>
      </c>
      <c r="AE101" s="23" t="str">
        <f>IF(ISERROR(GETPIVOTDATA("% geschatte MRI implementatie",'DT 4 MRI'!$B$19,"Lab",$AC101,"Jaar",AE$83)), "", GETPIVOTDATA("% geschatte MRI implementatie",'DT 4 MRI'!$B$19,"Lab",$AC101,"Jaar",AE$83))</f>
        <v/>
      </c>
      <c r="AF101" s="23" t="str">
        <f>IF(ISERROR(GETPIVOTDATA("% geschatte MRI implementatie",'DT 4 MRI'!$B$19,"Lab",$AC101,"Jaar",AF$83)), "", GETPIVOTDATA("% geschatte MRI implementatie",'DT 4 MRI'!$B$19,"Lab",$AC101,"Jaar",AF$83))</f>
        <v/>
      </c>
      <c r="AG101" s="23" t="str">
        <f>IF(ISERROR(GETPIVOTDATA("% geschatte MRI implementatie",'DT 4 MRI'!$B$19,"Lab",$AC101,"Jaar",AG$83)), "", GETPIVOTDATA("% geschatte MRI implementatie",'DT 4 MRI'!$B$19,"Lab",$AC101,"Jaar",AG$83))</f>
        <v/>
      </c>
      <c r="AH101" s="23" t="str">
        <f>IF(ISERROR(GETPIVOTDATA("% geschatte MRI implementatie",'DT 4 MRI'!$B$19,"Lab",$AC101,"Jaar",AH$83)), "", GETPIVOTDATA("% geschatte MRI implementatie",'DT 4 MRI'!$B$19,"Lab",$AC101,"Jaar",AH$83))</f>
        <v/>
      </c>
      <c r="AI101" s="23" t="str">
        <f>IF(ISERROR(GETPIVOTDATA("% geschatte MRI implementatie",'DT 4 MRI'!$B$19,"Lab",$AC101,"Jaar",AI$83)), "", GETPIVOTDATA("% geschatte MRI implementatie",'DT 4 MRI'!$B$19,"Lab",$AC101,"Jaar",AI$83))</f>
        <v/>
      </c>
      <c r="AJ101" s="23">
        <f>IF(ISERROR(GETPIVOTDATA("% geschatte MRI implementatie",'DT 4 MRI'!$B$19,"Lab",$AC101,"Jaar",AJ$83)), "", GETPIVOTDATA("% geschatte MRI implementatie",'DT 4 MRI'!$B$19,"Lab",$AC101,"Jaar",AJ$83))</f>
        <v>8.1</v>
      </c>
    </row>
    <row r="102" spans="1:36" s="15" customFormat="1" x14ac:dyDescent="0.3">
      <c r="A102" s="18"/>
      <c r="B102" s="25">
        <f>IF('DT 1 neg biopten'!A37="", "", 'DT 1 neg biopten'!A37)</f>
        <v>19</v>
      </c>
      <c r="C102" s="26">
        <f>IF(ISERROR(GETPIVOTDATA("% Negatief biopt",'DT 1 neg biopten'!$A$17,"Lab",B102,"Jaar",2015)), "", GETPIVOTDATA("% Negatief biopt",'DT 1 neg biopten'!$A$17,"Lab",B102,"Jaar",2015))</f>
        <v>51</v>
      </c>
      <c r="D102" s="26" t="str">
        <f>IF(ISERROR(GETPIVOTDATA("% Negatief biopt",'DT 1 neg biopten'!$A$17,"Lab",$B102,"Jaar",2016)), "", GETPIVOTDATA("% Negatief biopt",'DT 1 neg biopten'!$A$17,"Lab",$B102,"Jaar",2016))</f>
        <v/>
      </c>
      <c r="E102" s="26" t="str">
        <f>IF(ISERROR(GETPIVOTDATA("% Negatief biopt",'DT 1 neg biopten'!$A$17,"Lab",$B102,"Jaar",2017)), "", GETPIVOTDATA("% Negatief biopt",'DT 1 neg biopten'!$A$17,"Lab",$B102,"Jaar",2017))</f>
        <v/>
      </c>
      <c r="F102" s="26" t="str">
        <f>IF(ISERROR(GETPIVOTDATA("% Negatief biopt",'DT 1 neg biopten'!$A$17,"Lab",$B102,"Jaar",2018)), "", GETPIVOTDATA("% Negatief biopt",'DT 1 neg biopten'!$A$17,"Lab",$B102,"Jaar",2018))</f>
        <v/>
      </c>
      <c r="G102" s="26" t="str">
        <f>IF(ISERROR(GETPIVOTDATA("% Negatief biopt",'DT 1 neg biopten'!$A$17,"Lab",$B102,"Jaar",2019)), "", GETPIVOTDATA("% Negatief biopt",'DT 1 neg biopten'!$A$17,"Lab",$B102,"Jaar",2019))</f>
        <v/>
      </c>
      <c r="H102" s="26" t="str">
        <f>IF(ISERROR(GETPIVOTDATA("% Negatief biopt",'DT 1 neg biopten'!$A$17,"Lab",$B102,"Jaar",2020)), "", GETPIVOTDATA("% Negatief biopt",'DT 1 neg biopten'!$A$17,"Lab",$B102,"Jaar",2020))</f>
        <v/>
      </c>
      <c r="I102" s="26">
        <f>IF(ISERROR(GETPIVOTDATA("% Negatief biopt",'DT 1 neg biopten'!$A$17,"Lab",$B102,"Jaar",2021)), "", GETPIVOTDATA("% Negatief biopt",'DT 1 neg biopten'!$A$17,"Lab",$B102,"Jaar",2021))</f>
        <v>25</v>
      </c>
      <c r="K102" s="9">
        <f>IF('DT 2 GG1'!A36="", "",'DT 2 GG1'!A36)</f>
        <v>19</v>
      </c>
      <c r="L102" s="23">
        <f>IF(ISERROR(GETPIVOTDATA("% GG1 detectie",'DT 2 GG1'!$B$17,"Lab",$K102,"Jaar",2015)), "", GETPIVOTDATA("% GG1 detectie",'DT 2 GG1'!$B$17,"Lab",$K102,"Jaar",2015))</f>
        <v>22</v>
      </c>
      <c r="M102" s="23" t="str">
        <f>IF(ISERROR(GETPIVOTDATA("% GG1 detectie",'DT 2 GG1'!$B$17,"Lab",$K102,"Jaar",2016)), "", GETPIVOTDATA("% GG1 detectie",'DT 2 GG1'!$B$17,"Lab",$K102,"Jaar",2016))</f>
        <v/>
      </c>
      <c r="N102" s="23" t="str">
        <f>IF(ISERROR(GETPIVOTDATA("% GG1 detectie",'DT 2 GG1'!$B$17,"Lab",$K102,"Jaar",2017)), "", GETPIVOTDATA("% GG1 detectie",'DT 2 GG1'!$B$17,"Lab",$K102,"Jaar",2017))</f>
        <v/>
      </c>
      <c r="O102" s="23" t="str">
        <f>IF(ISERROR(GETPIVOTDATA("% GG1 detectie",'DT 2 GG1'!$B$17,"Lab",$K102,"Jaar",2018)), "", GETPIVOTDATA("% GG1 detectie",'DT 2 GG1'!$B$17,"Lab",$K102,"Jaar",2018))</f>
        <v/>
      </c>
      <c r="P102" s="23" t="str">
        <f>IF(ISERROR(GETPIVOTDATA("% GG1 detectie",'DT 2 GG1'!$B$17,"Lab",$K102,"Jaar",2019)), "", GETPIVOTDATA("% GG1 detectie",'DT 2 GG1'!$B$17,"Lab",$K102,"Jaar",2019))</f>
        <v/>
      </c>
      <c r="Q102" s="23" t="str">
        <f>IF(ISERROR(GETPIVOTDATA("% GG1 detectie",'DT 2 GG1'!$B$17,"Lab",$K102,"Jaar",2020)), "", GETPIVOTDATA("% GG1 detectie",'DT 2 GG1'!$B$17,"Lab",$K102,"Jaar",2020))</f>
        <v/>
      </c>
      <c r="R102" s="23">
        <f>IF(ISERROR(GETPIVOTDATA("% GG1 detectie",'DT 2 GG1'!$B$17,"Lab",$K102,"Jaar",2021)), "", GETPIVOTDATA("% GG1 detectie",'DT 2 GG1'!$B$17,"Lab",$K102,"Jaar",2021))</f>
        <v>24</v>
      </c>
      <c r="T102" s="9">
        <f>IF('DT 3 GG2plus'!A37="", "",'DT 3 GG2plus'!A37)</f>
        <v>19</v>
      </c>
      <c r="U102" s="23">
        <f>IF(ISERROR(GETPIVOTDATA("% GG≥2 detectie",'DT 3 GG2plus'!$B$19,"Lab",$T102,"Jaar",U$83)), "", GETPIVOTDATA("% GG≥2 detectie",'DT 3 GG2plus'!$B$19,"Lab",$T102,"Jaar",U$83))</f>
        <v>27</v>
      </c>
      <c r="V102" s="23" t="str">
        <f>IF(ISERROR(GETPIVOTDATA("% GG≥2 detectie",'DT 3 GG2plus'!$B$19,"Lab",$T102,"Jaar",V$83)), "", GETPIVOTDATA("% GG≥2 detectie",'DT 3 GG2plus'!$B$19,"Lab",$T102,"Jaar",V$83))</f>
        <v/>
      </c>
      <c r="W102" s="23" t="str">
        <f>IF(ISERROR(GETPIVOTDATA("% GG≥2 detectie",'DT 3 GG2plus'!$B$19,"Lab",$T102,"Jaar",W$83)), "", GETPIVOTDATA("% GG≥2 detectie",'DT 3 GG2plus'!$B$19,"Lab",$T102,"Jaar",W$83))</f>
        <v/>
      </c>
      <c r="X102" s="23" t="str">
        <f>IF(ISERROR(GETPIVOTDATA("% GG≥2 detectie",'DT 3 GG2plus'!$B$19,"Lab",$T102,"Jaar",X$83)), "", GETPIVOTDATA("% GG≥2 detectie",'DT 3 GG2plus'!$B$19,"Lab",$T102,"Jaar",X$83))</f>
        <v/>
      </c>
      <c r="Y102" s="23" t="str">
        <f>IF(ISERROR(GETPIVOTDATA("% GG≥2 detectie",'DT 3 GG2plus'!$B$19,"Lab",$T102,"Jaar",Y$83)), "", GETPIVOTDATA("% GG≥2 detectie",'DT 3 GG2plus'!$B$19,"Lab",$T102,"Jaar",Y$83))</f>
        <v/>
      </c>
      <c r="Z102" s="23" t="str">
        <f>IF(ISERROR(GETPIVOTDATA("% GG≥2 detectie",'DT 3 GG2plus'!$B$19,"Lab",$T102,"Jaar",Z$83)), "", GETPIVOTDATA("% GG≥2 detectie",'DT 3 GG2plus'!$B$19,"Lab",$T102,"Jaar",Z$83))</f>
        <v/>
      </c>
      <c r="AA102" s="23">
        <f>IF(ISERROR(GETPIVOTDATA("% GG≥2 detectie",'DT 3 GG2plus'!$B$19,"Lab",$T102,"Jaar",AA$83)), "", GETPIVOTDATA("% GG≥2 detectie",'DT 3 GG2plus'!$B$19,"Lab",$T102,"Jaar",AA$83))</f>
        <v>50</v>
      </c>
      <c r="AC102" s="9">
        <f>IF('DT 4 MRI'!A37="", "",'DT 4 MRI'!A37)</f>
        <v>19</v>
      </c>
      <c r="AD102" s="23">
        <f>IF(ISERROR(GETPIVOTDATA("% geschatte MRI implementatie",'DT 4 MRI'!$B$19,"Lab",$AC102,"Jaar",AD$83)), "", GETPIVOTDATA("% geschatte MRI implementatie",'DT 4 MRI'!$B$19,"Lab",$AC102,"Jaar",AD$83))</f>
        <v>0.7</v>
      </c>
      <c r="AE102" s="23" t="str">
        <f>IF(ISERROR(GETPIVOTDATA("% geschatte MRI implementatie",'DT 4 MRI'!$B$19,"Lab",$AC102,"Jaar",AE$83)), "", GETPIVOTDATA("% geschatte MRI implementatie",'DT 4 MRI'!$B$19,"Lab",$AC102,"Jaar",AE$83))</f>
        <v/>
      </c>
      <c r="AF102" s="23" t="str">
        <f>IF(ISERROR(GETPIVOTDATA("% geschatte MRI implementatie",'DT 4 MRI'!$B$19,"Lab",$AC102,"Jaar",AF$83)), "", GETPIVOTDATA("% geschatte MRI implementatie",'DT 4 MRI'!$B$19,"Lab",$AC102,"Jaar",AF$83))</f>
        <v/>
      </c>
      <c r="AG102" s="23" t="str">
        <f>IF(ISERROR(GETPIVOTDATA("% geschatte MRI implementatie",'DT 4 MRI'!$B$19,"Lab",$AC102,"Jaar",AG$83)), "", GETPIVOTDATA("% geschatte MRI implementatie",'DT 4 MRI'!$B$19,"Lab",$AC102,"Jaar",AG$83))</f>
        <v/>
      </c>
      <c r="AH102" s="23" t="str">
        <f>IF(ISERROR(GETPIVOTDATA("% geschatte MRI implementatie",'DT 4 MRI'!$B$19,"Lab",$AC102,"Jaar",AH$83)), "", GETPIVOTDATA("% geschatte MRI implementatie",'DT 4 MRI'!$B$19,"Lab",$AC102,"Jaar",AH$83))</f>
        <v/>
      </c>
      <c r="AI102" s="23" t="str">
        <f>IF(ISERROR(GETPIVOTDATA("% geschatte MRI implementatie",'DT 4 MRI'!$B$19,"Lab",$AC102,"Jaar",AI$83)), "", GETPIVOTDATA("% geschatte MRI implementatie",'DT 4 MRI'!$B$19,"Lab",$AC102,"Jaar",AI$83))</f>
        <v/>
      </c>
      <c r="AJ102" s="23">
        <f>IF(ISERROR(GETPIVOTDATA("% geschatte MRI implementatie",'DT 4 MRI'!$B$19,"Lab",$AC102,"Jaar",AJ$83)), "", GETPIVOTDATA("% geschatte MRI implementatie",'DT 4 MRI'!$B$19,"Lab",$AC102,"Jaar",AJ$83))</f>
        <v>26</v>
      </c>
    </row>
    <row r="103" spans="1:36" s="15" customFormat="1" x14ac:dyDescent="0.3">
      <c r="A103" s="18"/>
      <c r="B103" s="25">
        <f>IF('DT 1 neg biopten'!A38="", "", 'DT 1 neg biopten'!A38)</f>
        <v>20</v>
      </c>
      <c r="C103" s="26">
        <f>IF(ISERROR(GETPIVOTDATA("% Negatief biopt",'DT 1 neg biopten'!$A$17,"Lab",B103,"Jaar",2015)), "", GETPIVOTDATA("% Negatief biopt",'DT 1 neg biopten'!$A$17,"Lab",B103,"Jaar",2015))</f>
        <v>49</v>
      </c>
      <c r="D103" s="26" t="str">
        <f>IF(ISERROR(GETPIVOTDATA("% Negatief biopt",'DT 1 neg biopten'!$A$17,"Lab",$B103,"Jaar",2016)), "", GETPIVOTDATA("% Negatief biopt",'DT 1 neg biopten'!$A$17,"Lab",$B103,"Jaar",2016))</f>
        <v/>
      </c>
      <c r="E103" s="26" t="str">
        <f>IF(ISERROR(GETPIVOTDATA("% Negatief biopt",'DT 1 neg biopten'!$A$17,"Lab",$B103,"Jaar",2017)), "", GETPIVOTDATA("% Negatief biopt",'DT 1 neg biopten'!$A$17,"Lab",$B103,"Jaar",2017))</f>
        <v/>
      </c>
      <c r="F103" s="26" t="str">
        <f>IF(ISERROR(GETPIVOTDATA("% Negatief biopt",'DT 1 neg biopten'!$A$17,"Lab",$B103,"Jaar",2018)), "", GETPIVOTDATA("% Negatief biopt",'DT 1 neg biopten'!$A$17,"Lab",$B103,"Jaar",2018))</f>
        <v/>
      </c>
      <c r="G103" s="26" t="str">
        <f>IF(ISERROR(GETPIVOTDATA("% Negatief biopt",'DT 1 neg biopten'!$A$17,"Lab",$B103,"Jaar",2019)), "", GETPIVOTDATA("% Negatief biopt",'DT 1 neg biopten'!$A$17,"Lab",$B103,"Jaar",2019))</f>
        <v/>
      </c>
      <c r="H103" s="26" t="str">
        <f>IF(ISERROR(GETPIVOTDATA("% Negatief biopt",'DT 1 neg biopten'!$A$17,"Lab",$B103,"Jaar",2020)), "", GETPIVOTDATA("% Negatief biopt",'DT 1 neg biopten'!$A$17,"Lab",$B103,"Jaar",2020))</f>
        <v/>
      </c>
      <c r="I103" s="26">
        <f>IF(ISERROR(GETPIVOTDATA("% Negatief biopt",'DT 1 neg biopten'!$A$17,"Lab",$B103,"Jaar",2021)), "", GETPIVOTDATA("% Negatief biopt",'DT 1 neg biopten'!$A$17,"Lab",$B103,"Jaar",2021))</f>
        <v>30</v>
      </c>
      <c r="K103" s="9">
        <f>IF('DT 2 GG1'!A37="", "",'DT 2 GG1'!A37)</f>
        <v>20</v>
      </c>
      <c r="L103" s="23">
        <f>IF(ISERROR(GETPIVOTDATA("% GG1 detectie",'DT 2 GG1'!$B$17,"Lab",$K103,"Jaar",2015)), "", GETPIVOTDATA("% GG1 detectie",'DT 2 GG1'!$B$17,"Lab",$K103,"Jaar",2015))</f>
        <v>19</v>
      </c>
      <c r="M103" s="23" t="str">
        <f>IF(ISERROR(GETPIVOTDATA("% GG1 detectie",'DT 2 GG1'!$B$17,"Lab",$K103,"Jaar",2016)), "", GETPIVOTDATA("% GG1 detectie",'DT 2 GG1'!$B$17,"Lab",$K103,"Jaar",2016))</f>
        <v/>
      </c>
      <c r="N103" s="23" t="str">
        <f>IF(ISERROR(GETPIVOTDATA("% GG1 detectie",'DT 2 GG1'!$B$17,"Lab",$K103,"Jaar",2017)), "", GETPIVOTDATA("% GG1 detectie",'DT 2 GG1'!$B$17,"Lab",$K103,"Jaar",2017))</f>
        <v/>
      </c>
      <c r="O103" s="23" t="str">
        <f>IF(ISERROR(GETPIVOTDATA("% GG1 detectie",'DT 2 GG1'!$B$17,"Lab",$K103,"Jaar",2018)), "", GETPIVOTDATA("% GG1 detectie",'DT 2 GG1'!$B$17,"Lab",$K103,"Jaar",2018))</f>
        <v/>
      </c>
      <c r="P103" s="23" t="str">
        <f>IF(ISERROR(GETPIVOTDATA("% GG1 detectie",'DT 2 GG1'!$B$17,"Lab",$K103,"Jaar",2019)), "", GETPIVOTDATA("% GG1 detectie",'DT 2 GG1'!$B$17,"Lab",$K103,"Jaar",2019))</f>
        <v/>
      </c>
      <c r="Q103" s="23" t="str">
        <f>IF(ISERROR(GETPIVOTDATA("% GG1 detectie",'DT 2 GG1'!$B$17,"Lab",$K103,"Jaar",2020)), "", GETPIVOTDATA("% GG1 detectie",'DT 2 GG1'!$B$17,"Lab",$K103,"Jaar",2020))</f>
        <v/>
      </c>
      <c r="R103" s="23">
        <f>IF(ISERROR(GETPIVOTDATA("% GG1 detectie",'DT 2 GG1'!$B$17,"Lab",$K103,"Jaar",2021)), "", GETPIVOTDATA("% GG1 detectie",'DT 2 GG1'!$B$17,"Lab",$K103,"Jaar",2021))</f>
        <v>15</v>
      </c>
      <c r="T103" s="9">
        <f>IF('DT 3 GG2plus'!A38="", "",'DT 3 GG2plus'!A38)</f>
        <v>20</v>
      </c>
      <c r="U103" s="23">
        <f>IF(ISERROR(GETPIVOTDATA("% GG≥2 detectie",'DT 3 GG2plus'!$B$19,"Lab",$T103,"Jaar",U$83)), "", GETPIVOTDATA("% GG≥2 detectie",'DT 3 GG2plus'!$B$19,"Lab",$T103,"Jaar",U$83))</f>
        <v>32</v>
      </c>
      <c r="V103" s="23" t="str">
        <f>IF(ISERROR(GETPIVOTDATA("% GG≥2 detectie",'DT 3 GG2plus'!$B$19,"Lab",$T103,"Jaar",V$83)), "", GETPIVOTDATA("% GG≥2 detectie",'DT 3 GG2plus'!$B$19,"Lab",$T103,"Jaar",V$83))</f>
        <v/>
      </c>
      <c r="W103" s="23" t="str">
        <f>IF(ISERROR(GETPIVOTDATA("% GG≥2 detectie",'DT 3 GG2plus'!$B$19,"Lab",$T103,"Jaar",W$83)), "", GETPIVOTDATA("% GG≥2 detectie",'DT 3 GG2plus'!$B$19,"Lab",$T103,"Jaar",W$83))</f>
        <v/>
      </c>
      <c r="X103" s="23" t="str">
        <f>IF(ISERROR(GETPIVOTDATA("% GG≥2 detectie",'DT 3 GG2plus'!$B$19,"Lab",$T103,"Jaar",X$83)), "", GETPIVOTDATA("% GG≥2 detectie",'DT 3 GG2plus'!$B$19,"Lab",$T103,"Jaar",X$83))</f>
        <v/>
      </c>
      <c r="Y103" s="23" t="str">
        <f>IF(ISERROR(GETPIVOTDATA("% GG≥2 detectie",'DT 3 GG2plus'!$B$19,"Lab",$T103,"Jaar",Y$83)), "", GETPIVOTDATA("% GG≥2 detectie",'DT 3 GG2plus'!$B$19,"Lab",$T103,"Jaar",Y$83))</f>
        <v/>
      </c>
      <c r="Z103" s="23" t="str">
        <f>IF(ISERROR(GETPIVOTDATA("% GG≥2 detectie",'DT 3 GG2plus'!$B$19,"Lab",$T103,"Jaar",Z$83)), "", GETPIVOTDATA("% GG≥2 detectie",'DT 3 GG2plus'!$B$19,"Lab",$T103,"Jaar",Z$83))</f>
        <v/>
      </c>
      <c r="AA103" s="23">
        <f>IF(ISERROR(GETPIVOTDATA("% GG≥2 detectie",'DT 3 GG2plus'!$B$19,"Lab",$T103,"Jaar",AA$83)), "", GETPIVOTDATA("% GG≥2 detectie",'DT 3 GG2plus'!$B$19,"Lab",$T103,"Jaar",AA$83))</f>
        <v>55</v>
      </c>
      <c r="AC103" s="9">
        <f>IF('DT 4 MRI'!A38="", "",'DT 4 MRI'!A38)</f>
        <v>20</v>
      </c>
      <c r="AD103" s="23">
        <f>IF(ISERROR(GETPIVOTDATA("% geschatte MRI implementatie",'DT 4 MRI'!$B$19,"Lab",$AC103,"Jaar",AD$83)), "", GETPIVOTDATA("% geschatte MRI implementatie",'DT 4 MRI'!$B$19,"Lab",$AC103,"Jaar",AD$83))</f>
        <v>3.1</v>
      </c>
      <c r="AE103" s="23" t="str">
        <f>IF(ISERROR(GETPIVOTDATA("% geschatte MRI implementatie",'DT 4 MRI'!$B$19,"Lab",$AC103,"Jaar",AE$83)), "", GETPIVOTDATA("% geschatte MRI implementatie",'DT 4 MRI'!$B$19,"Lab",$AC103,"Jaar",AE$83))</f>
        <v/>
      </c>
      <c r="AF103" s="23" t="str">
        <f>IF(ISERROR(GETPIVOTDATA("% geschatte MRI implementatie",'DT 4 MRI'!$B$19,"Lab",$AC103,"Jaar",AF$83)), "", GETPIVOTDATA("% geschatte MRI implementatie",'DT 4 MRI'!$B$19,"Lab",$AC103,"Jaar",AF$83))</f>
        <v/>
      </c>
      <c r="AG103" s="23" t="str">
        <f>IF(ISERROR(GETPIVOTDATA("% geschatte MRI implementatie",'DT 4 MRI'!$B$19,"Lab",$AC103,"Jaar",AG$83)), "", GETPIVOTDATA("% geschatte MRI implementatie",'DT 4 MRI'!$B$19,"Lab",$AC103,"Jaar",AG$83))</f>
        <v/>
      </c>
      <c r="AH103" s="23" t="str">
        <f>IF(ISERROR(GETPIVOTDATA("% geschatte MRI implementatie",'DT 4 MRI'!$B$19,"Lab",$AC103,"Jaar",AH$83)), "", GETPIVOTDATA("% geschatte MRI implementatie",'DT 4 MRI'!$B$19,"Lab",$AC103,"Jaar",AH$83))</f>
        <v/>
      </c>
      <c r="AI103" s="23" t="str">
        <f>IF(ISERROR(GETPIVOTDATA("% geschatte MRI implementatie",'DT 4 MRI'!$B$19,"Lab",$AC103,"Jaar",AI$83)), "", GETPIVOTDATA("% geschatte MRI implementatie",'DT 4 MRI'!$B$19,"Lab",$AC103,"Jaar",AI$83))</f>
        <v/>
      </c>
      <c r="AJ103" s="23">
        <f>IF(ISERROR(GETPIVOTDATA("% geschatte MRI implementatie",'DT 4 MRI'!$B$19,"Lab",$AC103,"Jaar",AJ$83)), "", GETPIVOTDATA("% geschatte MRI implementatie",'DT 4 MRI'!$B$19,"Lab",$AC103,"Jaar",AJ$83))</f>
        <v>85</v>
      </c>
    </row>
    <row r="104" spans="1:36" s="15" customFormat="1" x14ac:dyDescent="0.3">
      <c r="A104" s="18"/>
      <c r="B104" s="25">
        <f>IF('DT 1 neg biopten'!A39="", "", 'DT 1 neg biopten'!A39)</f>
        <v>21</v>
      </c>
      <c r="C104" s="26">
        <f>IF(ISERROR(GETPIVOTDATA("% Negatief biopt",'DT 1 neg biopten'!$A$17,"Lab",B104,"Jaar",2015)), "", GETPIVOTDATA("% Negatief biopt",'DT 1 neg biopten'!$A$17,"Lab",B104,"Jaar",2015))</f>
        <v>39</v>
      </c>
      <c r="D104" s="26" t="str">
        <f>IF(ISERROR(GETPIVOTDATA("% Negatief biopt",'DT 1 neg biopten'!$A$17,"Lab",$B104,"Jaar",2016)), "", GETPIVOTDATA("% Negatief biopt",'DT 1 neg biopten'!$A$17,"Lab",$B104,"Jaar",2016))</f>
        <v/>
      </c>
      <c r="E104" s="26" t="str">
        <f>IF(ISERROR(GETPIVOTDATA("% Negatief biopt",'DT 1 neg biopten'!$A$17,"Lab",$B104,"Jaar",2017)), "", GETPIVOTDATA("% Negatief biopt",'DT 1 neg biopten'!$A$17,"Lab",$B104,"Jaar",2017))</f>
        <v/>
      </c>
      <c r="F104" s="26" t="str">
        <f>IF(ISERROR(GETPIVOTDATA("% Negatief biopt",'DT 1 neg biopten'!$A$17,"Lab",$B104,"Jaar",2018)), "", GETPIVOTDATA("% Negatief biopt",'DT 1 neg biopten'!$A$17,"Lab",$B104,"Jaar",2018))</f>
        <v/>
      </c>
      <c r="G104" s="26" t="str">
        <f>IF(ISERROR(GETPIVOTDATA("% Negatief biopt",'DT 1 neg biopten'!$A$17,"Lab",$B104,"Jaar",2019)), "", GETPIVOTDATA("% Negatief biopt",'DT 1 neg biopten'!$A$17,"Lab",$B104,"Jaar",2019))</f>
        <v/>
      </c>
      <c r="H104" s="26" t="str">
        <f>IF(ISERROR(GETPIVOTDATA("% Negatief biopt",'DT 1 neg biopten'!$A$17,"Lab",$B104,"Jaar",2020)), "", GETPIVOTDATA("% Negatief biopt",'DT 1 neg biopten'!$A$17,"Lab",$B104,"Jaar",2020))</f>
        <v/>
      </c>
      <c r="I104" s="26">
        <f>IF(ISERROR(GETPIVOTDATA("% Negatief biopt",'DT 1 neg biopten'!$A$17,"Lab",$B104,"Jaar",2021)), "", GETPIVOTDATA("% Negatief biopt",'DT 1 neg biopten'!$A$17,"Lab",$B104,"Jaar",2021))</f>
        <v>25</v>
      </c>
      <c r="K104" s="9">
        <f>IF('DT 2 GG1'!A38="", "",'DT 2 GG1'!A38)</f>
        <v>21</v>
      </c>
      <c r="L104" s="23">
        <f>IF(ISERROR(GETPIVOTDATA("% GG1 detectie",'DT 2 GG1'!$B$17,"Lab",$K104,"Jaar",2015)), "", GETPIVOTDATA("% GG1 detectie",'DT 2 GG1'!$B$17,"Lab",$K104,"Jaar",2015))</f>
        <v>16</v>
      </c>
      <c r="M104" s="23" t="str">
        <f>IF(ISERROR(GETPIVOTDATA("% GG1 detectie",'DT 2 GG1'!$B$17,"Lab",$K104,"Jaar",2016)), "", GETPIVOTDATA("% GG1 detectie",'DT 2 GG1'!$B$17,"Lab",$K104,"Jaar",2016))</f>
        <v/>
      </c>
      <c r="N104" s="23" t="str">
        <f>IF(ISERROR(GETPIVOTDATA("% GG1 detectie",'DT 2 GG1'!$B$17,"Lab",$K104,"Jaar",2017)), "", GETPIVOTDATA("% GG1 detectie",'DT 2 GG1'!$B$17,"Lab",$K104,"Jaar",2017))</f>
        <v/>
      </c>
      <c r="O104" s="23" t="str">
        <f>IF(ISERROR(GETPIVOTDATA("% GG1 detectie",'DT 2 GG1'!$B$17,"Lab",$K104,"Jaar",2018)), "", GETPIVOTDATA("% GG1 detectie",'DT 2 GG1'!$B$17,"Lab",$K104,"Jaar",2018))</f>
        <v/>
      </c>
      <c r="P104" s="23" t="str">
        <f>IF(ISERROR(GETPIVOTDATA("% GG1 detectie",'DT 2 GG1'!$B$17,"Lab",$K104,"Jaar",2019)), "", GETPIVOTDATA("% GG1 detectie",'DT 2 GG1'!$B$17,"Lab",$K104,"Jaar",2019))</f>
        <v/>
      </c>
      <c r="Q104" s="23" t="str">
        <f>IF(ISERROR(GETPIVOTDATA("% GG1 detectie",'DT 2 GG1'!$B$17,"Lab",$K104,"Jaar",2020)), "", GETPIVOTDATA("% GG1 detectie",'DT 2 GG1'!$B$17,"Lab",$K104,"Jaar",2020))</f>
        <v/>
      </c>
      <c r="R104" s="23">
        <f>IF(ISERROR(GETPIVOTDATA("% GG1 detectie",'DT 2 GG1'!$B$17,"Lab",$K104,"Jaar",2021)), "", GETPIVOTDATA("% GG1 detectie",'DT 2 GG1'!$B$17,"Lab",$K104,"Jaar",2021))</f>
        <v>11</v>
      </c>
      <c r="T104" s="9">
        <f>IF('DT 3 GG2plus'!A39="", "",'DT 3 GG2plus'!A39)</f>
        <v>21</v>
      </c>
      <c r="U104" s="23">
        <f>IF(ISERROR(GETPIVOTDATA("% GG≥2 detectie",'DT 3 GG2plus'!$B$19,"Lab",$T104,"Jaar",U$83)), "", GETPIVOTDATA("% GG≥2 detectie",'DT 3 GG2plus'!$B$19,"Lab",$T104,"Jaar",U$83))</f>
        <v>45</v>
      </c>
      <c r="V104" s="23" t="str">
        <f>IF(ISERROR(GETPIVOTDATA("% GG≥2 detectie",'DT 3 GG2plus'!$B$19,"Lab",$T104,"Jaar",V$83)), "", GETPIVOTDATA("% GG≥2 detectie",'DT 3 GG2plus'!$B$19,"Lab",$T104,"Jaar",V$83))</f>
        <v/>
      </c>
      <c r="W104" s="23" t="str">
        <f>IF(ISERROR(GETPIVOTDATA("% GG≥2 detectie",'DT 3 GG2plus'!$B$19,"Lab",$T104,"Jaar",W$83)), "", GETPIVOTDATA("% GG≥2 detectie",'DT 3 GG2plus'!$B$19,"Lab",$T104,"Jaar",W$83))</f>
        <v/>
      </c>
      <c r="X104" s="23" t="str">
        <f>IF(ISERROR(GETPIVOTDATA("% GG≥2 detectie",'DT 3 GG2plus'!$B$19,"Lab",$T104,"Jaar",X$83)), "", GETPIVOTDATA("% GG≥2 detectie",'DT 3 GG2plus'!$B$19,"Lab",$T104,"Jaar",X$83))</f>
        <v/>
      </c>
      <c r="Y104" s="23" t="str">
        <f>IF(ISERROR(GETPIVOTDATA("% GG≥2 detectie",'DT 3 GG2plus'!$B$19,"Lab",$T104,"Jaar",Y$83)), "", GETPIVOTDATA("% GG≥2 detectie",'DT 3 GG2plus'!$B$19,"Lab",$T104,"Jaar",Y$83))</f>
        <v/>
      </c>
      <c r="Z104" s="23" t="str">
        <f>IF(ISERROR(GETPIVOTDATA("% GG≥2 detectie",'DT 3 GG2plus'!$B$19,"Lab",$T104,"Jaar",Z$83)), "", GETPIVOTDATA("% GG≥2 detectie",'DT 3 GG2plus'!$B$19,"Lab",$T104,"Jaar",Z$83))</f>
        <v/>
      </c>
      <c r="AA104" s="23">
        <f>IF(ISERROR(GETPIVOTDATA("% GG≥2 detectie",'DT 3 GG2plus'!$B$19,"Lab",$T104,"Jaar",AA$83)), "", GETPIVOTDATA("% GG≥2 detectie",'DT 3 GG2plus'!$B$19,"Lab",$T104,"Jaar",AA$83))</f>
        <v>64</v>
      </c>
      <c r="AC104" s="9">
        <f>IF('DT 4 MRI'!A39="", "",'DT 4 MRI'!A39)</f>
        <v>21</v>
      </c>
      <c r="AD104" s="23">
        <f>IF(ISERROR(GETPIVOTDATA("% geschatte MRI implementatie",'DT 4 MRI'!$B$19,"Lab",$AC104,"Jaar",AD$83)), "", GETPIVOTDATA("% geschatte MRI implementatie",'DT 4 MRI'!$B$19,"Lab",$AC104,"Jaar",AD$83))</f>
        <v>1.2</v>
      </c>
      <c r="AE104" s="23" t="str">
        <f>IF(ISERROR(GETPIVOTDATA("% geschatte MRI implementatie",'DT 4 MRI'!$B$19,"Lab",$AC104,"Jaar",AE$83)), "", GETPIVOTDATA("% geschatte MRI implementatie",'DT 4 MRI'!$B$19,"Lab",$AC104,"Jaar",AE$83))</f>
        <v/>
      </c>
      <c r="AF104" s="23" t="str">
        <f>IF(ISERROR(GETPIVOTDATA("% geschatte MRI implementatie",'DT 4 MRI'!$B$19,"Lab",$AC104,"Jaar",AF$83)), "", GETPIVOTDATA("% geschatte MRI implementatie",'DT 4 MRI'!$B$19,"Lab",$AC104,"Jaar",AF$83))</f>
        <v/>
      </c>
      <c r="AG104" s="23" t="str">
        <f>IF(ISERROR(GETPIVOTDATA("% geschatte MRI implementatie",'DT 4 MRI'!$B$19,"Lab",$AC104,"Jaar",AG$83)), "", GETPIVOTDATA("% geschatte MRI implementatie",'DT 4 MRI'!$B$19,"Lab",$AC104,"Jaar",AG$83))</f>
        <v/>
      </c>
      <c r="AH104" s="23" t="str">
        <f>IF(ISERROR(GETPIVOTDATA("% geschatte MRI implementatie",'DT 4 MRI'!$B$19,"Lab",$AC104,"Jaar",AH$83)), "", GETPIVOTDATA("% geschatte MRI implementatie",'DT 4 MRI'!$B$19,"Lab",$AC104,"Jaar",AH$83))</f>
        <v/>
      </c>
      <c r="AI104" s="23" t="str">
        <f>IF(ISERROR(GETPIVOTDATA("% geschatte MRI implementatie",'DT 4 MRI'!$B$19,"Lab",$AC104,"Jaar",AI$83)), "", GETPIVOTDATA("% geschatte MRI implementatie",'DT 4 MRI'!$B$19,"Lab",$AC104,"Jaar",AI$83))</f>
        <v/>
      </c>
      <c r="AJ104" s="23">
        <f>IF(ISERROR(GETPIVOTDATA("% geschatte MRI implementatie",'DT 4 MRI'!$B$19,"Lab",$AC104,"Jaar",AJ$83)), "", GETPIVOTDATA("% geschatte MRI implementatie",'DT 4 MRI'!$B$19,"Lab",$AC104,"Jaar",AJ$83))</f>
        <v>47</v>
      </c>
    </row>
    <row r="105" spans="1:36" s="15" customFormat="1" x14ac:dyDescent="0.3">
      <c r="A105" s="18"/>
      <c r="B105" s="25">
        <f>IF('DT 1 neg biopten'!A40="", "", 'DT 1 neg biopten'!A40)</f>
        <v>22</v>
      </c>
      <c r="C105" s="26">
        <f>IF(ISERROR(GETPIVOTDATA("% Negatief biopt",'DT 1 neg biopten'!$A$17,"Lab",B105,"Jaar",2015)), "", GETPIVOTDATA("% Negatief biopt",'DT 1 neg biopten'!$A$17,"Lab",B105,"Jaar",2015))</f>
        <v>50</v>
      </c>
      <c r="D105" s="26" t="str">
        <f>IF(ISERROR(GETPIVOTDATA("% Negatief biopt",'DT 1 neg biopten'!$A$17,"Lab",$B105,"Jaar",2016)), "", GETPIVOTDATA("% Negatief biopt",'DT 1 neg biopten'!$A$17,"Lab",$B105,"Jaar",2016))</f>
        <v/>
      </c>
      <c r="E105" s="26" t="str">
        <f>IF(ISERROR(GETPIVOTDATA("% Negatief biopt",'DT 1 neg biopten'!$A$17,"Lab",$B105,"Jaar",2017)), "", GETPIVOTDATA("% Negatief biopt",'DT 1 neg biopten'!$A$17,"Lab",$B105,"Jaar",2017))</f>
        <v/>
      </c>
      <c r="F105" s="26" t="str">
        <f>IF(ISERROR(GETPIVOTDATA("% Negatief biopt",'DT 1 neg biopten'!$A$17,"Lab",$B105,"Jaar",2018)), "", GETPIVOTDATA("% Negatief biopt",'DT 1 neg biopten'!$A$17,"Lab",$B105,"Jaar",2018))</f>
        <v/>
      </c>
      <c r="G105" s="26" t="str">
        <f>IF(ISERROR(GETPIVOTDATA("% Negatief biopt",'DT 1 neg biopten'!$A$17,"Lab",$B105,"Jaar",2019)), "", GETPIVOTDATA("% Negatief biopt",'DT 1 neg biopten'!$A$17,"Lab",$B105,"Jaar",2019))</f>
        <v/>
      </c>
      <c r="H105" s="26" t="str">
        <f>IF(ISERROR(GETPIVOTDATA("% Negatief biopt",'DT 1 neg biopten'!$A$17,"Lab",$B105,"Jaar",2020)), "", GETPIVOTDATA("% Negatief biopt",'DT 1 neg biopten'!$A$17,"Lab",$B105,"Jaar",2020))</f>
        <v/>
      </c>
      <c r="I105" s="26">
        <f>IF(ISERROR(GETPIVOTDATA("% Negatief biopt",'DT 1 neg biopten'!$A$17,"Lab",$B105,"Jaar",2021)), "", GETPIVOTDATA("% Negatief biopt",'DT 1 neg biopten'!$A$17,"Lab",$B105,"Jaar",2021))</f>
        <v>27</v>
      </c>
      <c r="K105" s="9">
        <f>IF('DT 2 GG1'!A39="", "",'DT 2 GG1'!A39)</f>
        <v>22</v>
      </c>
      <c r="L105" s="23">
        <f>IF(ISERROR(GETPIVOTDATA("% GG1 detectie",'DT 2 GG1'!$B$17,"Lab",$K105,"Jaar",2015)), "", GETPIVOTDATA("% GG1 detectie",'DT 2 GG1'!$B$17,"Lab",$K105,"Jaar",2015))</f>
        <v>27</v>
      </c>
      <c r="M105" s="23" t="str">
        <f>IF(ISERROR(GETPIVOTDATA("% GG1 detectie",'DT 2 GG1'!$B$17,"Lab",$K105,"Jaar",2016)), "", GETPIVOTDATA("% GG1 detectie",'DT 2 GG1'!$B$17,"Lab",$K105,"Jaar",2016))</f>
        <v/>
      </c>
      <c r="N105" s="23" t="str">
        <f>IF(ISERROR(GETPIVOTDATA("% GG1 detectie",'DT 2 GG1'!$B$17,"Lab",$K105,"Jaar",2017)), "", GETPIVOTDATA("% GG1 detectie",'DT 2 GG1'!$B$17,"Lab",$K105,"Jaar",2017))</f>
        <v/>
      </c>
      <c r="O105" s="23" t="str">
        <f>IF(ISERROR(GETPIVOTDATA("% GG1 detectie",'DT 2 GG1'!$B$17,"Lab",$K105,"Jaar",2018)), "", GETPIVOTDATA("% GG1 detectie",'DT 2 GG1'!$B$17,"Lab",$K105,"Jaar",2018))</f>
        <v/>
      </c>
      <c r="P105" s="23" t="str">
        <f>IF(ISERROR(GETPIVOTDATA("% GG1 detectie",'DT 2 GG1'!$B$17,"Lab",$K105,"Jaar",2019)), "", GETPIVOTDATA("% GG1 detectie",'DT 2 GG1'!$B$17,"Lab",$K105,"Jaar",2019))</f>
        <v/>
      </c>
      <c r="Q105" s="23" t="str">
        <f>IF(ISERROR(GETPIVOTDATA("% GG1 detectie",'DT 2 GG1'!$B$17,"Lab",$K105,"Jaar",2020)), "", GETPIVOTDATA("% GG1 detectie",'DT 2 GG1'!$B$17,"Lab",$K105,"Jaar",2020))</f>
        <v/>
      </c>
      <c r="R105" s="23">
        <f>IF(ISERROR(GETPIVOTDATA("% GG1 detectie",'DT 2 GG1'!$B$17,"Lab",$K105,"Jaar",2021)), "", GETPIVOTDATA("% GG1 detectie",'DT 2 GG1'!$B$17,"Lab",$K105,"Jaar",2021))</f>
        <v>23</v>
      </c>
      <c r="T105" s="9">
        <f>IF('DT 3 GG2plus'!A40="", "",'DT 3 GG2plus'!A40)</f>
        <v>22</v>
      </c>
      <c r="U105" s="23">
        <f>IF(ISERROR(GETPIVOTDATA("% GG≥2 detectie",'DT 3 GG2plus'!$B$19,"Lab",$T105,"Jaar",U$83)), "", GETPIVOTDATA("% GG≥2 detectie",'DT 3 GG2plus'!$B$19,"Lab",$T105,"Jaar",U$83))</f>
        <v>23</v>
      </c>
      <c r="V105" s="23" t="str">
        <f>IF(ISERROR(GETPIVOTDATA("% GG≥2 detectie",'DT 3 GG2plus'!$B$19,"Lab",$T105,"Jaar",V$83)), "", GETPIVOTDATA("% GG≥2 detectie",'DT 3 GG2plus'!$B$19,"Lab",$T105,"Jaar",V$83))</f>
        <v/>
      </c>
      <c r="W105" s="23" t="str">
        <f>IF(ISERROR(GETPIVOTDATA("% GG≥2 detectie",'DT 3 GG2plus'!$B$19,"Lab",$T105,"Jaar",W$83)), "", GETPIVOTDATA("% GG≥2 detectie",'DT 3 GG2plus'!$B$19,"Lab",$T105,"Jaar",W$83))</f>
        <v/>
      </c>
      <c r="X105" s="23" t="str">
        <f>IF(ISERROR(GETPIVOTDATA("% GG≥2 detectie",'DT 3 GG2plus'!$B$19,"Lab",$T105,"Jaar",X$83)), "", GETPIVOTDATA("% GG≥2 detectie",'DT 3 GG2plus'!$B$19,"Lab",$T105,"Jaar",X$83))</f>
        <v/>
      </c>
      <c r="Y105" s="23" t="str">
        <f>IF(ISERROR(GETPIVOTDATA("% GG≥2 detectie",'DT 3 GG2plus'!$B$19,"Lab",$T105,"Jaar",Y$83)), "", GETPIVOTDATA("% GG≥2 detectie",'DT 3 GG2plus'!$B$19,"Lab",$T105,"Jaar",Y$83))</f>
        <v/>
      </c>
      <c r="Z105" s="23" t="str">
        <f>IF(ISERROR(GETPIVOTDATA("% GG≥2 detectie",'DT 3 GG2plus'!$B$19,"Lab",$T105,"Jaar",Z$83)), "", GETPIVOTDATA("% GG≥2 detectie",'DT 3 GG2plus'!$B$19,"Lab",$T105,"Jaar",Z$83))</f>
        <v/>
      </c>
      <c r="AA105" s="23">
        <f>IF(ISERROR(GETPIVOTDATA("% GG≥2 detectie",'DT 3 GG2plus'!$B$19,"Lab",$T105,"Jaar",AA$83)), "", GETPIVOTDATA("% GG≥2 detectie",'DT 3 GG2plus'!$B$19,"Lab",$T105,"Jaar",AA$83))</f>
        <v>50</v>
      </c>
      <c r="AC105" s="9">
        <f>IF('DT 4 MRI'!A40="", "",'DT 4 MRI'!A40)</f>
        <v>22</v>
      </c>
      <c r="AD105" s="23">
        <f>IF(ISERROR(GETPIVOTDATA("% geschatte MRI implementatie",'DT 4 MRI'!$B$19,"Lab",$AC105,"Jaar",AD$83)), "", GETPIVOTDATA("% geschatte MRI implementatie",'DT 4 MRI'!$B$19,"Lab",$AC105,"Jaar",AD$83))</f>
        <v>1.1000000000000001</v>
      </c>
      <c r="AE105" s="23" t="str">
        <f>IF(ISERROR(GETPIVOTDATA("% geschatte MRI implementatie",'DT 4 MRI'!$B$19,"Lab",$AC105,"Jaar",AE$83)), "", GETPIVOTDATA("% geschatte MRI implementatie",'DT 4 MRI'!$B$19,"Lab",$AC105,"Jaar",AE$83))</f>
        <v/>
      </c>
      <c r="AF105" s="23" t="str">
        <f>IF(ISERROR(GETPIVOTDATA("% geschatte MRI implementatie",'DT 4 MRI'!$B$19,"Lab",$AC105,"Jaar",AF$83)), "", GETPIVOTDATA("% geschatte MRI implementatie",'DT 4 MRI'!$B$19,"Lab",$AC105,"Jaar",AF$83))</f>
        <v/>
      </c>
      <c r="AG105" s="23" t="str">
        <f>IF(ISERROR(GETPIVOTDATA("% geschatte MRI implementatie",'DT 4 MRI'!$B$19,"Lab",$AC105,"Jaar",AG$83)), "", GETPIVOTDATA("% geschatte MRI implementatie",'DT 4 MRI'!$B$19,"Lab",$AC105,"Jaar",AG$83))</f>
        <v/>
      </c>
      <c r="AH105" s="23" t="str">
        <f>IF(ISERROR(GETPIVOTDATA("% geschatte MRI implementatie",'DT 4 MRI'!$B$19,"Lab",$AC105,"Jaar",AH$83)), "", GETPIVOTDATA("% geschatte MRI implementatie",'DT 4 MRI'!$B$19,"Lab",$AC105,"Jaar",AH$83))</f>
        <v/>
      </c>
      <c r="AI105" s="23" t="str">
        <f>IF(ISERROR(GETPIVOTDATA("% geschatte MRI implementatie",'DT 4 MRI'!$B$19,"Lab",$AC105,"Jaar",AI$83)), "", GETPIVOTDATA("% geschatte MRI implementatie",'DT 4 MRI'!$B$19,"Lab",$AC105,"Jaar",AI$83))</f>
        <v/>
      </c>
      <c r="AJ105" s="23">
        <f>IF(ISERROR(GETPIVOTDATA("% geschatte MRI implementatie",'DT 4 MRI'!$B$19,"Lab",$AC105,"Jaar",AJ$83)), "", GETPIVOTDATA("% geschatte MRI implementatie",'DT 4 MRI'!$B$19,"Lab",$AC105,"Jaar",AJ$83))</f>
        <v>72</v>
      </c>
    </row>
    <row r="106" spans="1:36" s="15" customFormat="1" x14ac:dyDescent="0.3">
      <c r="A106" s="18"/>
      <c r="B106" s="25">
        <f>IF('DT 1 neg biopten'!A41="", "", 'DT 1 neg biopten'!A41)</f>
        <v>23</v>
      </c>
      <c r="C106" s="26">
        <f>IF(ISERROR(GETPIVOTDATA("% Negatief biopt",'DT 1 neg biopten'!$A$17,"Lab",B106,"Jaar",2015)), "", GETPIVOTDATA("% Negatief biopt",'DT 1 neg biopten'!$A$17,"Lab",B106,"Jaar",2015))</f>
        <v>43</v>
      </c>
      <c r="D106" s="26" t="str">
        <f>IF(ISERROR(GETPIVOTDATA("% Negatief biopt",'DT 1 neg biopten'!$A$17,"Lab",$B106,"Jaar",2016)), "", GETPIVOTDATA("% Negatief biopt",'DT 1 neg biopten'!$A$17,"Lab",$B106,"Jaar",2016))</f>
        <v/>
      </c>
      <c r="E106" s="26" t="str">
        <f>IF(ISERROR(GETPIVOTDATA("% Negatief biopt",'DT 1 neg biopten'!$A$17,"Lab",$B106,"Jaar",2017)), "", GETPIVOTDATA("% Negatief biopt",'DT 1 neg biopten'!$A$17,"Lab",$B106,"Jaar",2017))</f>
        <v/>
      </c>
      <c r="F106" s="26" t="str">
        <f>IF(ISERROR(GETPIVOTDATA("% Negatief biopt",'DT 1 neg biopten'!$A$17,"Lab",$B106,"Jaar",2018)), "", GETPIVOTDATA("% Negatief biopt",'DT 1 neg biopten'!$A$17,"Lab",$B106,"Jaar",2018))</f>
        <v/>
      </c>
      <c r="G106" s="26" t="str">
        <f>IF(ISERROR(GETPIVOTDATA("% Negatief biopt",'DT 1 neg biopten'!$A$17,"Lab",$B106,"Jaar",2019)), "", GETPIVOTDATA("% Negatief biopt",'DT 1 neg biopten'!$A$17,"Lab",$B106,"Jaar",2019))</f>
        <v/>
      </c>
      <c r="H106" s="26" t="str">
        <f>IF(ISERROR(GETPIVOTDATA("% Negatief biopt",'DT 1 neg biopten'!$A$17,"Lab",$B106,"Jaar",2020)), "", GETPIVOTDATA("% Negatief biopt",'DT 1 neg biopten'!$A$17,"Lab",$B106,"Jaar",2020))</f>
        <v/>
      </c>
      <c r="I106" s="26">
        <f>IF(ISERROR(GETPIVOTDATA("% Negatief biopt",'DT 1 neg biopten'!$A$17,"Lab",$B106,"Jaar",2021)), "", GETPIVOTDATA("% Negatief biopt",'DT 1 neg biopten'!$A$17,"Lab",$B106,"Jaar",2021))</f>
        <v>16</v>
      </c>
      <c r="K106" s="9">
        <f>IF('DT 2 GG1'!A40="", "",'DT 2 GG1'!A40)</f>
        <v>23</v>
      </c>
      <c r="L106" s="23">
        <f>IF(ISERROR(GETPIVOTDATA("% GG1 detectie",'DT 2 GG1'!$B$17,"Lab",$K106,"Jaar",2015)), "", GETPIVOTDATA("% GG1 detectie",'DT 2 GG1'!$B$17,"Lab",$K106,"Jaar",2015))</f>
        <v>24</v>
      </c>
      <c r="M106" s="23" t="str">
        <f>IF(ISERROR(GETPIVOTDATA("% GG1 detectie",'DT 2 GG1'!$B$17,"Lab",$K106,"Jaar",2016)), "", GETPIVOTDATA("% GG1 detectie",'DT 2 GG1'!$B$17,"Lab",$K106,"Jaar",2016))</f>
        <v/>
      </c>
      <c r="N106" s="23" t="str">
        <f>IF(ISERROR(GETPIVOTDATA("% GG1 detectie",'DT 2 GG1'!$B$17,"Lab",$K106,"Jaar",2017)), "", GETPIVOTDATA("% GG1 detectie",'DT 2 GG1'!$B$17,"Lab",$K106,"Jaar",2017))</f>
        <v/>
      </c>
      <c r="O106" s="23" t="str">
        <f>IF(ISERROR(GETPIVOTDATA("% GG1 detectie",'DT 2 GG1'!$B$17,"Lab",$K106,"Jaar",2018)), "", GETPIVOTDATA("% GG1 detectie",'DT 2 GG1'!$B$17,"Lab",$K106,"Jaar",2018))</f>
        <v/>
      </c>
      <c r="P106" s="23" t="str">
        <f>IF(ISERROR(GETPIVOTDATA("% GG1 detectie",'DT 2 GG1'!$B$17,"Lab",$K106,"Jaar",2019)), "", GETPIVOTDATA("% GG1 detectie",'DT 2 GG1'!$B$17,"Lab",$K106,"Jaar",2019))</f>
        <v/>
      </c>
      <c r="Q106" s="23" t="str">
        <f>IF(ISERROR(GETPIVOTDATA("% GG1 detectie",'DT 2 GG1'!$B$17,"Lab",$K106,"Jaar",2020)), "", GETPIVOTDATA("% GG1 detectie",'DT 2 GG1'!$B$17,"Lab",$K106,"Jaar",2020))</f>
        <v/>
      </c>
      <c r="R106" s="23">
        <f>IF(ISERROR(GETPIVOTDATA("% GG1 detectie",'DT 2 GG1'!$B$17,"Lab",$K106,"Jaar",2021)), "", GETPIVOTDATA("% GG1 detectie",'DT 2 GG1'!$B$17,"Lab",$K106,"Jaar",2021))</f>
        <v>19</v>
      </c>
      <c r="T106" s="9">
        <f>IF('DT 3 GG2plus'!A41="", "",'DT 3 GG2plus'!A41)</f>
        <v>23</v>
      </c>
      <c r="U106" s="23">
        <f>IF(ISERROR(GETPIVOTDATA("% GG≥2 detectie",'DT 3 GG2plus'!$B$19,"Lab",$T106,"Jaar",U$83)), "", GETPIVOTDATA("% GG≥2 detectie",'DT 3 GG2plus'!$B$19,"Lab",$T106,"Jaar",U$83))</f>
        <v>33</v>
      </c>
      <c r="V106" s="23" t="str">
        <f>IF(ISERROR(GETPIVOTDATA("% GG≥2 detectie",'DT 3 GG2plus'!$B$19,"Lab",$T106,"Jaar",V$83)), "", GETPIVOTDATA("% GG≥2 detectie",'DT 3 GG2plus'!$B$19,"Lab",$T106,"Jaar",V$83))</f>
        <v/>
      </c>
      <c r="W106" s="23" t="str">
        <f>IF(ISERROR(GETPIVOTDATA("% GG≥2 detectie",'DT 3 GG2plus'!$B$19,"Lab",$T106,"Jaar",W$83)), "", GETPIVOTDATA("% GG≥2 detectie",'DT 3 GG2plus'!$B$19,"Lab",$T106,"Jaar",W$83))</f>
        <v/>
      </c>
      <c r="X106" s="23" t="str">
        <f>IF(ISERROR(GETPIVOTDATA("% GG≥2 detectie",'DT 3 GG2plus'!$B$19,"Lab",$T106,"Jaar",X$83)), "", GETPIVOTDATA("% GG≥2 detectie",'DT 3 GG2plus'!$B$19,"Lab",$T106,"Jaar",X$83))</f>
        <v/>
      </c>
      <c r="Y106" s="23" t="str">
        <f>IF(ISERROR(GETPIVOTDATA("% GG≥2 detectie",'DT 3 GG2plus'!$B$19,"Lab",$T106,"Jaar",Y$83)), "", GETPIVOTDATA("% GG≥2 detectie",'DT 3 GG2plus'!$B$19,"Lab",$T106,"Jaar",Y$83))</f>
        <v/>
      </c>
      <c r="Z106" s="23" t="str">
        <f>IF(ISERROR(GETPIVOTDATA("% GG≥2 detectie",'DT 3 GG2plus'!$B$19,"Lab",$T106,"Jaar",Z$83)), "", GETPIVOTDATA("% GG≥2 detectie",'DT 3 GG2plus'!$B$19,"Lab",$T106,"Jaar",Z$83))</f>
        <v/>
      </c>
      <c r="AA106" s="23">
        <f>IF(ISERROR(GETPIVOTDATA("% GG≥2 detectie",'DT 3 GG2plus'!$B$19,"Lab",$T106,"Jaar",AA$83)), "", GETPIVOTDATA("% GG≥2 detectie",'DT 3 GG2plus'!$B$19,"Lab",$T106,"Jaar",AA$83))</f>
        <v>64</v>
      </c>
      <c r="AC106" s="9">
        <f>IF('DT 4 MRI'!A41="", "",'DT 4 MRI'!A41)</f>
        <v>23</v>
      </c>
      <c r="AD106" s="23">
        <f>IF(ISERROR(GETPIVOTDATA("% geschatte MRI implementatie",'DT 4 MRI'!$B$19,"Lab",$AC106,"Jaar",AD$83)), "", GETPIVOTDATA("% geschatte MRI implementatie",'DT 4 MRI'!$B$19,"Lab",$AC106,"Jaar",AD$83))</f>
        <v>0</v>
      </c>
      <c r="AE106" s="23" t="str">
        <f>IF(ISERROR(GETPIVOTDATA("% geschatte MRI implementatie",'DT 4 MRI'!$B$19,"Lab",$AC106,"Jaar",AE$83)), "", GETPIVOTDATA("% geschatte MRI implementatie",'DT 4 MRI'!$B$19,"Lab",$AC106,"Jaar",AE$83))</f>
        <v/>
      </c>
      <c r="AF106" s="23" t="str">
        <f>IF(ISERROR(GETPIVOTDATA("% geschatte MRI implementatie",'DT 4 MRI'!$B$19,"Lab",$AC106,"Jaar",AF$83)), "", GETPIVOTDATA("% geschatte MRI implementatie",'DT 4 MRI'!$B$19,"Lab",$AC106,"Jaar",AF$83))</f>
        <v/>
      </c>
      <c r="AG106" s="23" t="str">
        <f>IF(ISERROR(GETPIVOTDATA("% geschatte MRI implementatie",'DT 4 MRI'!$B$19,"Lab",$AC106,"Jaar",AG$83)), "", GETPIVOTDATA("% geschatte MRI implementatie",'DT 4 MRI'!$B$19,"Lab",$AC106,"Jaar",AG$83))</f>
        <v/>
      </c>
      <c r="AH106" s="23" t="str">
        <f>IF(ISERROR(GETPIVOTDATA("% geschatte MRI implementatie",'DT 4 MRI'!$B$19,"Lab",$AC106,"Jaar",AH$83)), "", GETPIVOTDATA("% geschatte MRI implementatie",'DT 4 MRI'!$B$19,"Lab",$AC106,"Jaar",AH$83))</f>
        <v/>
      </c>
      <c r="AI106" s="23" t="str">
        <f>IF(ISERROR(GETPIVOTDATA("% geschatte MRI implementatie",'DT 4 MRI'!$B$19,"Lab",$AC106,"Jaar",AI$83)), "", GETPIVOTDATA("% geschatte MRI implementatie",'DT 4 MRI'!$B$19,"Lab",$AC106,"Jaar",AI$83))</f>
        <v/>
      </c>
      <c r="AJ106" s="23">
        <f>IF(ISERROR(GETPIVOTDATA("% geschatte MRI implementatie",'DT 4 MRI'!$B$19,"Lab",$AC106,"Jaar",AJ$83)), "", GETPIVOTDATA("% geschatte MRI implementatie",'DT 4 MRI'!$B$19,"Lab",$AC106,"Jaar",AJ$83))</f>
        <v>51</v>
      </c>
    </row>
    <row r="107" spans="1:36" s="15" customFormat="1" x14ac:dyDescent="0.3">
      <c r="A107" s="18"/>
      <c r="B107" s="25">
        <f>IF('DT 1 neg biopten'!A42="", "", 'DT 1 neg biopten'!A42)</f>
        <v>24</v>
      </c>
      <c r="C107" s="26">
        <f>IF(ISERROR(GETPIVOTDATA("% Negatief biopt",'DT 1 neg biopten'!$A$17,"Lab",B107,"Jaar",2015)), "", GETPIVOTDATA("% Negatief biopt",'DT 1 neg biopten'!$A$17,"Lab",B107,"Jaar",2015))</f>
        <v>47</v>
      </c>
      <c r="D107" s="26" t="str">
        <f>IF(ISERROR(GETPIVOTDATA("% Negatief biopt",'DT 1 neg biopten'!$A$17,"Lab",$B107,"Jaar",2016)), "", GETPIVOTDATA("% Negatief biopt",'DT 1 neg biopten'!$A$17,"Lab",$B107,"Jaar",2016))</f>
        <v/>
      </c>
      <c r="E107" s="26" t="str">
        <f>IF(ISERROR(GETPIVOTDATA("% Negatief biopt",'DT 1 neg biopten'!$A$17,"Lab",$B107,"Jaar",2017)), "", GETPIVOTDATA("% Negatief biopt",'DT 1 neg biopten'!$A$17,"Lab",$B107,"Jaar",2017))</f>
        <v/>
      </c>
      <c r="F107" s="26" t="str">
        <f>IF(ISERROR(GETPIVOTDATA("% Negatief biopt",'DT 1 neg biopten'!$A$17,"Lab",$B107,"Jaar",2018)), "", GETPIVOTDATA("% Negatief biopt",'DT 1 neg biopten'!$A$17,"Lab",$B107,"Jaar",2018))</f>
        <v/>
      </c>
      <c r="G107" s="26" t="str">
        <f>IF(ISERROR(GETPIVOTDATA("% Negatief biopt",'DT 1 neg biopten'!$A$17,"Lab",$B107,"Jaar",2019)), "", GETPIVOTDATA("% Negatief biopt",'DT 1 neg biopten'!$A$17,"Lab",$B107,"Jaar",2019))</f>
        <v/>
      </c>
      <c r="H107" s="26" t="str">
        <f>IF(ISERROR(GETPIVOTDATA("% Negatief biopt",'DT 1 neg biopten'!$A$17,"Lab",$B107,"Jaar",2020)), "", GETPIVOTDATA("% Negatief biopt",'DT 1 neg biopten'!$A$17,"Lab",$B107,"Jaar",2020))</f>
        <v/>
      </c>
      <c r="I107" s="26">
        <f>IF(ISERROR(GETPIVOTDATA("% Negatief biopt",'DT 1 neg biopten'!$A$17,"Lab",$B107,"Jaar",2021)), "", GETPIVOTDATA("% Negatief biopt",'DT 1 neg biopten'!$A$17,"Lab",$B107,"Jaar",2021))</f>
        <v>25</v>
      </c>
      <c r="K107" s="9">
        <f>IF('DT 2 GG1'!A41="", "",'DT 2 GG1'!A41)</f>
        <v>24</v>
      </c>
      <c r="L107" s="23">
        <f>IF(ISERROR(GETPIVOTDATA("% GG1 detectie",'DT 2 GG1'!$B$17,"Lab",$K107,"Jaar",2015)), "", GETPIVOTDATA("% GG1 detectie",'DT 2 GG1'!$B$17,"Lab",$K107,"Jaar",2015))</f>
        <v>20</v>
      </c>
      <c r="M107" s="23" t="str">
        <f>IF(ISERROR(GETPIVOTDATA("% GG1 detectie",'DT 2 GG1'!$B$17,"Lab",$K107,"Jaar",2016)), "", GETPIVOTDATA("% GG1 detectie",'DT 2 GG1'!$B$17,"Lab",$K107,"Jaar",2016))</f>
        <v/>
      </c>
      <c r="N107" s="23" t="str">
        <f>IF(ISERROR(GETPIVOTDATA("% GG1 detectie",'DT 2 GG1'!$B$17,"Lab",$K107,"Jaar",2017)), "", GETPIVOTDATA("% GG1 detectie",'DT 2 GG1'!$B$17,"Lab",$K107,"Jaar",2017))</f>
        <v/>
      </c>
      <c r="O107" s="23" t="str">
        <f>IF(ISERROR(GETPIVOTDATA("% GG1 detectie",'DT 2 GG1'!$B$17,"Lab",$K107,"Jaar",2018)), "", GETPIVOTDATA("% GG1 detectie",'DT 2 GG1'!$B$17,"Lab",$K107,"Jaar",2018))</f>
        <v/>
      </c>
      <c r="P107" s="23" t="str">
        <f>IF(ISERROR(GETPIVOTDATA("% GG1 detectie",'DT 2 GG1'!$B$17,"Lab",$K107,"Jaar",2019)), "", GETPIVOTDATA("% GG1 detectie",'DT 2 GG1'!$B$17,"Lab",$K107,"Jaar",2019))</f>
        <v/>
      </c>
      <c r="Q107" s="23" t="str">
        <f>IF(ISERROR(GETPIVOTDATA("% GG1 detectie",'DT 2 GG1'!$B$17,"Lab",$K107,"Jaar",2020)), "", GETPIVOTDATA("% GG1 detectie",'DT 2 GG1'!$B$17,"Lab",$K107,"Jaar",2020))</f>
        <v/>
      </c>
      <c r="R107" s="23">
        <f>IF(ISERROR(GETPIVOTDATA("% GG1 detectie",'DT 2 GG1'!$B$17,"Lab",$K107,"Jaar",2021)), "", GETPIVOTDATA("% GG1 detectie",'DT 2 GG1'!$B$17,"Lab",$K107,"Jaar",2021))</f>
        <v>14</v>
      </c>
      <c r="T107" s="9">
        <f>IF('DT 3 GG2plus'!A42="", "",'DT 3 GG2plus'!A42)</f>
        <v>24</v>
      </c>
      <c r="U107" s="23">
        <f>IF(ISERROR(GETPIVOTDATA("% GG≥2 detectie",'DT 3 GG2plus'!$B$19,"Lab",$T107,"Jaar",U$83)), "", GETPIVOTDATA("% GG≥2 detectie",'DT 3 GG2plus'!$B$19,"Lab",$T107,"Jaar",U$83))</f>
        <v>33</v>
      </c>
      <c r="V107" s="23" t="str">
        <f>IF(ISERROR(GETPIVOTDATA("% GG≥2 detectie",'DT 3 GG2plus'!$B$19,"Lab",$T107,"Jaar",V$83)), "", GETPIVOTDATA("% GG≥2 detectie",'DT 3 GG2plus'!$B$19,"Lab",$T107,"Jaar",V$83))</f>
        <v/>
      </c>
      <c r="W107" s="23" t="str">
        <f>IF(ISERROR(GETPIVOTDATA("% GG≥2 detectie",'DT 3 GG2plus'!$B$19,"Lab",$T107,"Jaar",W$83)), "", GETPIVOTDATA("% GG≥2 detectie",'DT 3 GG2plus'!$B$19,"Lab",$T107,"Jaar",W$83))</f>
        <v/>
      </c>
      <c r="X107" s="23" t="str">
        <f>IF(ISERROR(GETPIVOTDATA("% GG≥2 detectie",'DT 3 GG2plus'!$B$19,"Lab",$T107,"Jaar",X$83)), "", GETPIVOTDATA("% GG≥2 detectie",'DT 3 GG2plus'!$B$19,"Lab",$T107,"Jaar",X$83))</f>
        <v/>
      </c>
      <c r="Y107" s="23" t="str">
        <f>IF(ISERROR(GETPIVOTDATA("% GG≥2 detectie",'DT 3 GG2plus'!$B$19,"Lab",$T107,"Jaar",Y$83)), "", GETPIVOTDATA("% GG≥2 detectie",'DT 3 GG2plus'!$B$19,"Lab",$T107,"Jaar",Y$83))</f>
        <v/>
      </c>
      <c r="Z107" s="23" t="str">
        <f>IF(ISERROR(GETPIVOTDATA("% GG≥2 detectie",'DT 3 GG2plus'!$B$19,"Lab",$T107,"Jaar",Z$83)), "", GETPIVOTDATA("% GG≥2 detectie",'DT 3 GG2plus'!$B$19,"Lab",$T107,"Jaar",Z$83))</f>
        <v/>
      </c>
      <c r="AA107" s="23">
        <f>IF(ISERROR(GETPIVOTDATA("% GG≥2 detectie",'DT 3 GG2plus'!$B$19,"Lab",$T107,"Jaar",AA$83)), "", GETPIVOTDATA("% GG≥2 detectie",'DT 3 GG2plus'!$B$19,"Lab",$T107,"Jaar",AA$83))</f>
        <v>61</v>
      </c>
      <c r="AC107" s="9">
        <f>IF('DT 4 MRI'!A42="", "",'DT 4 MRI'!A42)</f>
        <v>24</v>
      </c>
      <c r="AD107" s="23">
        <f>IF(ISERROR(GETPIVOTDATA("% geschatte MRI implementatie",'DT 4 MRI'!$B$19,"Lab",$AC107,"Jaar",AD$83)), "", GETPIVOTDATA("% geschatte MRI implementatie",'DT 4 MRI'!$B$19,"Lab",$AC107,"Jaar",AD$83))</f>
        <v>0</v>
      </c>
      <c r="AE107" s="23" t="str">
        <f>IF(ISERROR(GETPIVOTDATA("% geschatte MRI implementatie",'DT 4 MRI'!$B$19,"Lab",$AC107,"Jaar",AE$83)), "", GETPIVOTDATA("% geschatte MRI implementatie",'DT 4 MRI'!$B$19,"Lab",$AC107,"Jaar",AE$83))</f>
        <v/>
      </c>
      <c r="AF107" s="23" t="str">
        <f>IF(ISERROR(GETPIVOTDATA("% geschatte MRI implementatie",'DT 4 MRI'!$B$19,"Lab",$AC107,"Jaar",AF$83)), "", GETPIVOTDATA("% geschatte MRI implementatie",'DT 4 MRI'!$B$19,"Lab",$AC107,"Jaar",AF$83))</f>
        <v/>
      </c>
      <c r="AG107" s="23" t="str">
        <f>IF(ISERROR(GETPIVOTDATA("% geschatte MRI implementatie",'DT 4 MRI'!$B$19,"Lab",$AC107,"Jaar",AG$83)), "", GETPIVOTDATA("% geschatte MRI implementatie",'DT 4 MRI'!$B$19,"Lab",$AC107,"Jaar",AG$83))</f>
        <v/>
      </c>
      <c r="AH107" s="23" t="str">
        <f>IF(ISERROR(GETPIVOTDATA("% geschatte MRI implementatie",'DT 4 MRI'!$B$19,"Lab",$AC107,"Jaar",AH$83)), "", GETPIVOTDATA("% geschatte MRI implementatie",'DT 4 MRI'!$B$19,"Lab",$AC107,"Jaar",AH$83))</f>
        <v/>
      </c>
      <c r="AI107" s="23" t="str">
        <f>IF(ISERROR(GETPIVOTDATA("% geschatte MRI implementatie",'DT 4 MRI'!$B$19,"Lab",$AC107,"Jaar",AI$83)), "", GETPIVOTDATA("% geschatte MRI implementatie",'DT 4 MRI'!$B$19,"Lab",$AC107,"Jaar",AI$83))</f>
        <v/>
      </c>
      <c r="AJ107" s="23">
        <f>IF(ISERROR(GETPIVOTDATA("% geschatte MRI implementatie",'DT 4 MRI'!$B$19,"Lab",$AC107,"Jaar",AJ$83)), "", GETPIVOTDATA("% geschatte MRI implementatie",'DT 4 MRI'!$B$19,"Lab",$AC107,"Jaar",AJ$83))</f>
        <v>90</v>
      </c>
    </row>
    <row r="108" spans="1:36" s="15" customFormat="1" x14ac:dyDescent="0.3">
      <c r="A108" s="18"/>
      <c r="B108" s="25">
        <f>IF('DT 1 neg biopten'!A43="", "", 'DT 1 neg biopten'!A43)</f>
        <v>25</v>
      </c>
      <c r="C108" s="26">
        <f>IF(ISERROR(GETPIVOTDATA("% Negatief biopt",'DT 1 neg biopten'!$A$17,"Lab",B108,"Jaar",2015)), "", GETPIVOTDATA("% Negatief biopt",'DT 1 neg biopten'!$A$17,"Lab",B108,"Jaar",2015))</f>
        <v>39</v>
      </c>
      <c r="D108" s="26" t="str">
        <f>IF(ISERROR(GETPIVOTDATA("% Negatief biopt",'DT 1 neg biopten'!$A$17,"Lab",$B108,"Jaar",2016)), "", GETPIVOTDATA("% Negatief biopt",'DT 1 neg biopten'!$A$17,"Lab",$B108,"Jaar",2016))</f>
        <v/>
      </c>
      <c r="E108" s="26" t="str">
        <f>IF(ISERROR(GETPIVOTDATA("% Negatief biopt",'DT 1 neg biopten'!$A$17,"Lab",$B108,"Jaar",2017)), "", GETPIVOTDATA("% Negatief biopt",'DT 1 neg biopten'!$A$17,"Lab",$B108,"Jaar",2017))</f>
        <v/>
      </c>
      <c r="F108" s="26" t="str">
        <f>IF(ISERROR(GETPIVOTDATA("% Negatief biopt",'DT 1 neg biopten'!$A$17,"Lab",$B108,"Jaar",2018)), "", GETPIVOTDATA("% Negatief biopt",'DT 1 neg biopten'!$A$17,"Lab",$B108,"Jaar",2018))</f>
        <v/>
      </c>
      <c r="G108" s="26" t="str">
        <f>IF(ISERROR(GETPIVOTDATA("% Negatief biopt",'DT 1 neg biopten'!$A$17,"Lab",$B108,"Jaar",2019)), "", GETPIVOTDATA("% Negatief biopt",'DT 1 neg biopten'!$A$17,"Lab",$B108,"Jaar",2019))</f>
        <v/>
      </c>
      <c r="H108" s="26" t="str">
        <f>IF(ISERROR(GETPIVOTDATA("% Negatief biopt",'DT 1 neg biopten'!$A$17,"Lab",$B108,"Jaar",2020)), "", GETPIVOTDATA("% Negatief biopt",'DT 1 neg biopten'!$A$17,"Lab",$B108,"Jaar",2020))</f>
        <v/>
      </c>
      <c r="I108" s="26">
        <f>IF(ISERROR(GETPIVOTDATA("% Negatief biopt",'DT 1 neg biopten'!$A$17,"Lab",$B108,"Jaar",2021)), "", GETPIVOTDATA("% Negatief biopt",'DT 1 neg biopten'!$A$17,"Lab",$B108,"Jaar",2021))</f>
        <v>22</v>
      </c>
      <c r="K108" s="9">
        <f>IF('DT 2 GG1'!A42="", "",'DT 2 GG1'!A42)</f>
        <v>25</v>
      </c>
      <c r="L108" s="23">
        <f>IF(ISERROR(GETPIVOTDATA("% GG1 detectie",'DT 2 GG1'!$B$17,"Lab",$K108,"Jaar",2015)), "", GETPIVOTDATA("% GG1 detectie",'DT 2 GG1'!$B$17,"Lab",$K108,"Jaar",2015))</f>
        <v>22</v>
      </c>
      <c r="M108" s="23" t="str">
        <f>IF(ISERROR(GETPIVOTDATA("% GG1 detectie",'DT 2 GG1'!$B$17,"Lab",$K108,"Jaar",2016)), "", GETPIVOTDATA("% GG1 detectie",'DT 2 GG1'!$B$17,"Lab",$K108,"Jaar",2016))</f>
        <v/>
      </c>
      <c r="N108" s="23" t="str">
        <f>IF(ISERROR(GETPIVOTDATA("% GG1 detectie",'DT 2 GG1'!$B$17,"Lab",$K108,"Jaar",2017)), "", GETPIVOTDATA("% GG1 detectie",'DT 2 GG1'!$B$17,"Lab",$K108,"Jaar",2017))</f>
        <v/>
      </c>
      <c r="O108" s="23" t="str">
        <f>IF(ISERROR(GETPIVOTDATA("% GG1 detectie",'DT 2 GG1'!$B$17,"Lab",$K108,"Jaar",2018)), "", GETPIVOTDATA("% GG1 detectie",'DT 2 GG1'!$B$17,"Lab",$K108,"Jaar",2018))</f>
        <v/>
      </c>
      <c r="P108" s="23" t="str">
        <f>IF(ISERROR(GETPIVOTDATA("% GG1 detectie",'DT 2 GG1'!$B$17,"Lab",$K108,"Jaar",2019)), "", GETPIVOTDATA("% GG1 detectie",'DT 2 GG1'!$B$17,"Lab",$K108,"Jaar",2019))</f>
        <v/>
      </c>
      <c r="Q108" s="23" t="str">
        <f>IF(ISERROR(GETPIVOTDATA("% GG1 detectie",'DT 2 GG1'!$B$17,"Lab",$K108,"Jaar",2020)), "", GETPIVOTDATA("% GG1 detectie",'DT 2 GG1'!$B$17,"Lab",$K108,"Jaar",2020))</f>
        <v/>
      </c>
      <c r="R108" s="23">
        <f>IF(ISERROR(GETPIVOTDATA("% GG1 detectie",'DT 2 GG1'!$B$17,"Lab",$K108,"Jaar",2021)), "", GETPIVOTDATA("% GG1 detectie",'DT 2 GG1'!$B$17,"Lab",$K108,"Jaar",2021))</f>
        <v>23</v>
      </c>
      <c r="T108" s="9">
        <f>IF('DT 3 GG2plus'!A43="", "",'DT 3 GG2plus'!A43)</f>
        <v>25</v>
      </c>
      <c r="U108" s="23">
        <f>IF(ISERROR(GETPIVOTDATA("% GG≥2 detectie",'DT 3 GG2plus'!$B$19,"Lab",$T108,"Jaar",U$83)), "", GETPIVOTDATA("% GG≥2 detectie",'DT 3 GG2plus'!$B$19,"Lab",$T108,"Jaar",U$83))</f>
        <v>39</v>
      </c>
      <c r="V108" s="23" t="str">
        <f>IF(ISERROR(GETPIVOTDATA("% GG≥2 detectie",'DT 3 GG2plus'!$B$19,"Lab",$T108,"Jaar",V$83)), "", GETPIVOTDATA("% GG≥2 detectie",'DT 3 GG2plus'!$B$19,"Lab",$T108,"Jaar",V$83))</f>
        <v/>
      </c>
      <c r="W108" s="23" t="str">
        <f>IF(ISERROR(GETPIVOTDATA("% GG≥2 detectie",'DT 3 GG2plus'!$B$19,"Lab",$T108,"Jaar",W$83)), "", GETPIVOTDATA("% GG≥2 detectie",'DT 3 GG2plus'!$B$19,"Lab",$T108,"Jaar",W$83))</f>
        <v/>
      </c>
      <c r="X108" s="23" t="str">
        <f>IF(ISERROR(GETPIVOTDATA("% GG≥2 detectie",'DT 3 GG2plus'!$B$19,"Lab",$T108,"Jaar",X$83)), "", GETPIVOTDATA("% GG≥2 detectie",'DT 3 GG2plus'!$B$19,"Lab",$T108,"Jaar",X$83))</f>
        <v/>
      </c>
      <c r="Y108" s="23" t="str">
        <f>IF(ISERROR(GETPIVOTDATA("% GG≥2 detectie",'DT 3 GG2plus'!$B$19,"Lab",$T108,"Jaar",Y$83)), "", GETPIVOTDATA("% GG≥2 detectie",'DT 3 GG2plus'!$B$19,"Lab",$T108,"Jaar",Y$83))</f>
        <v/>
      </c>
      <c r="Z108" s="23" t="str">
        <f>IF(ISERROR(GETPIVOTDATA("% GG≥2 detectie",'DT 3 GG2plus'!$B$19,"Lab",$T108,"Jaar",Z$83)), "", GETPIVOTDATA("% GG≥2 detectie",'DT 3 GG2plus'!$B$19,"Lab",$T108,"Jaar",Z$83))</f>
        <v/>
      </c>
      <c r="AA108" s="23">
        <f>IF(ISERROR(GETPIVOTDATA("% GG≥2 detectie",'DT 3 GG2plus'!$B$19,"Lab",$T108,"Jaar",AA$83)), "", GETPIVOTDATA("% GG≥2 detectie",'DT 3 GG2plus'!$B$19,"Lab",$T108,"Jaar",AA$83))</f>
        <v>54</v>
      </c>
      <c r="AC108" s="9">
        <f>IF('DT 4 MRI'!A43="", "",'DT 4 MRI'!A43)</f>
        <v>25</v>
      </c>
      <c r="AD108" s="23">
        <f>IF(ISERROR(GETPIVOTDATA("% geschatte MRI implementatie",'DT 4 MRI'!$B$19,"Lab",$AC108,"Jaar",AD$83)), "", GETPIVOTDATA("% geschatte MRI implementatie",'DT 4 MRI'!$B$19,"Lab",$AC108,"Jaar",AD$83))</f>
        <v>35</v>
      </c>
      <c r="AE108" s="23" t="str">
        <f>IF(ISERROR(GETPIVOTDATA("% geschatte MRI implementatie",'DT 4 MRI'!$B$19,"Lab",$AC108,"Jaar",AE$83)), "", GETPIVOTDATA("% geschatte MRI implementatie",'DT 4 MRI'!$B$19,"Lab",$AC108,"Jaar",AE$83))</f>
        <v/>
      </c>
      <c r="AF108" s="23" t="str">
        <f>IF(ISERROR(GETPIVOTDATA("% geschatte MRI implementatie",'DT 4 MRI'!$B$19,"Lab",$AC108,"Jaar",AF$83)), "", GETPIVOTDATA("% geschatte MRI implementatie",'DT 4 MRI'!$B$19,"Lab",$AC108,"Jaar",AF$83))</f>
        <v/>
      </c>
      <c r="AG108" s="23" t="str">
        <f>IF(ISERROR(GETPIVOTDATA("% geschatte MRI implementatie",'DT 4 MRI'!$B$19,"Lab",$AC108,"Jaar",AG$83)), "", GETPIVOTDATA("% geschatte MRI implementatie",'DT 4 MRI'!$B$19,"Lab",$AC108,"Jaar",AG$83))</f>
        <v/>
      </c>
      <c r="AH108" s="23" t="str">
        <f>IF(ISERROR(GETPIVOTDATA("% geschatte MRI implementatie",'DT 4 MRI'!$B$19,"Lab",$AC108,"Jaar",AH$83)), "", GETPIVOTDATA("% geschatte MRI implementatie",'DT 4 MRI'!$B$19,"Lab",$AC108,"Jaar",AH$83))</f>
        <v/>
      </c>
      <c r="AI108" s="23" t="str">
        <f>IF(ISERROR(GETPIVOTDATA("% geschatte MRI implementatie",'DT 4 MRI'!$B$19,"Lab",$AC108,"Jaar",AI$83)), "", GETPIVOTDATA("% geschatte MRI implementatie",'DT 4 MRI'!$B$19,"Lab",$AC108,"Jaar",AI$83))</f>
        <v/>
      </c>
      <c r="AJ108" s="23">
        <f>IF(ISERROR(GETPIVOTDATA("% geschatte MRI implementatie",'DT 4 MRI'!$B$19,"Lab",$AC108,"Jaar",AJ$83)), "", GETPIVOTDATA("% geschatte MRI implementatie",'DT 4 MRI'!$B$19,"Lab",$AC108,"Jaar",AJ$83))</f>
        <v>80</v>
      </c>
    </row>
    <row r="109" spans="1:36" s="15" customFormat="1" x14ac:dyDescent="0.3">
      <c r="A109" s="18"/>
      <c r="B109" s="25">
        <f>IF('DT 1 neg biopten'!A44="", "", 'DT 1 neg biopten'!A44)</f>
        <v>26</v>
      </c>
      <c r="C109" s="26">
        <f>IF(ISERROR(GETPIVOTDATA("% Negatief biopt",'DT 1 neg biopten'!$A$17,"Lab",B109,"Jaar",2015)), "", GETPIVOTDATA("% Negatief biopt",'DT 1 neg biopten'!$A$17,"Lab",B109,"Jaar",2015))</f>
        <v>34</v>
      </c>
      <c r="D109" s="26" t="str">
        <f>IF(ISERROR(GETPIVOTDATA("% Negatief biopt",'DT 1 neg biopten'!$A$17,"Lab",$B109,"Jaar",2016)), "", GETPIVOTDATA("% Negatief biopt",'DT 1 neg biopten'!$A$17,"Lab",$B109,"Jaar",2016))</f>
        <v/>
      </c>
      <c r="E109" s="26" t="str">
        <f>IF(ISERROR(GETPIVOTDATA("% Negatief biopt",'DT 1 neg biopten'!$A$17,"Lab",$B109,"Jaar",2017)), "", GETPIVOTDATA("% Negatief biopt",'DT 1 neg biopten'!$A$17,"Lab",$B109,"Jaar",2017))</f>
        <v/>
      </c>
      <c r="F109" s="26" t="str">
        <f>IF(ISERROR(GETPIVOTDATA("% Negatief biopt",'DT 1 neg biopten'!$A$17,"Lab",$B109,"Jaar",2018)), "", GETPIVOTDATA("% Negatief biopt",'DT 1 neg biopten'!$A$17,"Lab",$B109,"Jaar",2018))</f>
        <v/>
      </c>
      <c r="G109" s="26" t="str">
        <f>IF(ISERROR(GETPIVOTDATA("% Negatief biopt",'DT 1 neg biopten'!$A$17,"Lab",$B109,"Jaar",2019)), "", GETPIVOTDATA("% Negatief biopt",'DT 1 neg biopten'!$A$17,"Lab",$B109,"Jaar",2019))</f>
        <v/>
      </c>
      <c r="H109" s="26" t="str">
        <f>IF(ISERROR(GETPIVOTDATA("% Negatief biopt",'DT 1 neg biopten'!$A$17,"Lab",$B109,"Jaar",2020)), "", GETPIVOTDATA("% Negatief biopt",'DT 1 neg biopten'!$A$17,"Lab",$B109,"Jaar",2020))</f>
        <v/>
      </c>
      <c r="I109" s="26">
        <f>IF(ISERROR(GETPIVOTDATA("% Negatief biopt",'DT 1 neg biopten'!$A$17,"Lab",$B109,"Jaar",2021)), "", GETPIVOTDATA("% Negatief biopt",'DT 1 neg biopten'!$A$17,"Lab",$B109,"Jaar",2021))</f>
        <v>23</v>
      </c>
      <c r="K109" s="9">
        <f>IF('DT 2 GG1'!A43="", "",'DT 2 GG1'!A43)</f>
        <v>26</v>
      </c>
      <c r="L109" s="23">
        <f>IF(ISERROR(GETPIVOTDATA("% GG1 detectie",'DT 2 GG1'!$B$17,"Lab",$K109,"Jaar",2015)), "", GETPIVOTDATA("% GG1 detectie",'DT 2 GG1'!$B$17,"Lab",$K109,"Jaar",2015))</f>
        <v>20</v>
      </c>
      <c r="M109" s="23" t="str">
        <f>IF(ISERROR(GETPIVOTDATA("% GG1 detectie",'DT 2 GG1'!$B$17,"Lab",$K109,"Jaar",2016)), "", GETPIVOTDATA("% GG1 detectie",'DT 2 GG1'!$B$17,"Lab",$K109,"Jaar",2016))</f>
        <v/>
      </c>
      <c r="N109" s="23" t="str">
        <f>IF(ISERROR(GETPIVOTDATA("% GG1 detectie",'DT 2 GG1'!$B$17,"Lab",$K109,"Jaar",2017)), "", GETPIVOTDATA("% GG1 detectie",'DT 2 GG1'!$B$17,"Lab",$K109,"Jaar",2017))</f>
        <v/>
      </c>
      <c r="O109" s="23" t="str">
        <f>IF(ISERROR(GETPIVOTDATA("% GG1 detectie",'DT 2 GG1'!$B$17,"Lab",$K109,"Jaar",2018)), "", GETPIVOTDATA("% GG1 detectie",'DT 2 GG1'!$B$17,"Lab",$K109,"Jaar",2018))</f>
        <v/>
      </c>
      <c r="P109" s="23" t="str">
        <f>IF(ISERROR(GETPIVOTDATA("% GG1 detectie",'DT 2 GG1'!$B$17,"Lab",$K109,"Jaar",2019)), "", GETPIVOTDATA("% GG1 detectie",'DT 2 GG1'!$B$17,"Lab",$K109,"Jaar",2019))</f>
        <v/>
      </c>
      <c r="Q109" s="23" t="str">
        <f>IF(ISERROR(GETPIVOTDATA("% GG1 detectie",'DT 2 GG1'!$B$17,"Lab",$K109,"Jaar",2020)), "", GETPIVOTDATA("% GG1 detectie",'DT 2 GG1'!$B$17,"Lab",$K109,"Jaar",2020))</f>
        <v/>
      </c>
      <c r="R109" s="23">
        <f>IF(ISERROR(GETPIVOTDATA("% GG1 detectie",'DT 2 GG1'!$B$17,"Lab",$K109,"Jaar",2021)), "", GETPIVOTDATA("% GG1 detectie",'DT 2 GG1'!$B$17,"Lab",$K109,"Jaar",2021))</f>
        <v>14</v>
      </c>
      <c r="T109" s="9">
        <f>IF('DT 3 GG2plus'!A44="", "",'DT 3 GG2plus'!A44)</f>
        <v>26</v>
      </c>
      <c r="U109" s="23">
        <f>IF(ISERROR(GETPIVOTDATA("% GG≥2 detectie",'DT 3 GG2plus'!$B$19,"Lab",$T109,"Jaar",U$83)), "", GETPIVOTDATA("% GG≥2 detectie",'DT 3 GG2plus'!$B$19,"Lab",$T109,"Jaar",U$83))</f>
        <v>45</v>
      </c>
      <c r="V109" s="23" t="str">
        <f>IF(ISERROR(GETPIVOTDATA("% GG≥2 detectie",'DT 3 GG2plus'!$B$19,"Lab",$T109,"Jaar",V$83)), "", GETPIVOTDATA("% GG≥2 detectie",'DT 3 GG2plus'!$B$19,"Lab",$T109,"Jaar",V$83))</f>
        <v/>
      </c>
      <c r="W109" s="23" t="str">
        <f>IF(ISERROR(GETPIVOTDATA("% GG≥2 detectie",'DT 3 GG2plus'!$B$19,"Lab",$T109,"Jaar",W$83)), "", GETPIVOTDATA("% GG≥2 detectie",'DT 3 GG2plus'!$B$19,"Lab",$T109,"Jaar",W$83))</f>
        <v/>
      </c>
      <c r="X109" s="23" t="str">
        <f>IF(ISERROR(GETPIVOTDATA("% GG≥2 detectie",'DT 3 GG2plus'!$B$19,"Lab",$T109,"Jaar",X$83)), "", GETPIVOTDATA("% GG≥2 detectie",'DT 3 GG2plus'!$B$19,"Lab",$T109,"Jaar",X$83))</f>
        <v/>
      </c>
      <c r="Y109" s="23" t="str">
        <f>IF(ISERROR(GETPIVOTDATA("% GG≥2 detectie",'DT 3 GG2plus'!$B$19,"Lab",$T109,"Jaar",Y$83)), "", GETPIVOTDATA("% GG≥2 detectie",'DT 3 GG2plus'!$B$19,"Lab",$T109,"Jaar",Y$83))</f>
        <v/>
      </c>
      <c r="Z109" s="23" t="str">
        <f>IF(ISERROR(GETPIVOTDATA("% GG≥2 detectie",'DT 3 GG2plus'!$B$19,"Lab",$T109,"Jaar",Z$83)), "", GETPIVOTDATA("% GG≥2 detectie",'DT 3 GG2plus'!$B$19,"Lab",$T109,"Jaar",Z$83))</f>
        <v/>
      </c>
      <c r="AA109" s="23">
        <f>IF(ISERROR(GETPIVOTDATA("% GG≥2 detectie",'DT 3 GG2plus'!$B$19,"Lab",$T109,"Jaar",AA$83)), "", GETPIVOTDATA("% GG≥2 detectie",'DT 3 GG2plus'!$B$19,"Lab",$T109,"Jaar",AA$83))</f>
        <v>62</v>
      </c>
      <c r="AC109" s="9">
        <f>IF('DT 4 MRI'!A44="", "",'DT 4 MRI'!A44)</f>
        <v>26</v>
      </c>
      <c r="AD109" s="23">
        <f>IF(ISERROR(GETPIVOTDATA("% geschatte MRI implementatie",'DT 4 MRI'!$B$19,"Lab",$AC109,"Jaar",AD$83)), "", GETPIVOTDATA("% geschatte MRI implementatie",'DT 4 MRI'!$B$19,"Lab",$AC109,"Jaar",AD$83))</f>
        <v>59</v>
      </c>
      <c r="AE109" s="23" t="str">
        <f>IF(ISERROR(GETPIVOTDATA("% geschatte MRI implementatie",'DT 4 MRI'!$B$19,"Lab",$AC109,"Jaar",AE$83)), "", GETPIVOTDATA("% geschatte MRI implementatie",'DT 4 MRI'!$B$19,"Lab",$AC109,"Jaar",AE$83))</f>
        <v/>
      </c>
      <c r="AF109" s="23" t="str">
        <f>IF(ISERROR(GETPIVOTDATA("% geschatte MRI implementatie",'DT 4 MRI'!$B$19,"Lab",$AC109,"Jaar",AF$83)), "", GETPIVOTDATA("% geschatte MRI implementatie",'DT 4 MRI'!$B$19,"Lab",$AC109,"Jaar",AF$83))</f>
        <v/>
      </c>
      <c r="AG109" s="23" t="str">
        <f>IF(ISERROR(GETPIVOTDATA("% geschatte MRI implementatie",'DT 4 MRI'!$B$19,"Lab",$AC109,"Jaar",AG$83)), "", GETPIVOTDATA("% geschatte MRI implementatie",'DT 4 MRI'!$B$19,"Lab",$AC109,"Jaar",AG$83))</f>
        <v/>
      </c>
      <c r="AH109" s="23" t="str">
        <f>IF(ISERROR(GETPIVOTDATA("% geschatte MRI implementatie",'DT 4 MRI'!$B$19,"Lab",$AC109,"Jaar",AH$83)), "", GETPIVOTDATA("% geschatte MRI implementatie",'DT 4 MRI'!$B$19,"Lab",$AC109,"Jaar",AH$83))</f>
        <v/>
      </c>
      <c r="AI109" s="23" t="str">
        <f>IF(ISERROR(GETPIVOTDATA("% geschatte MRI implementatie",'DT 4 MRI'!$B$19,"Lab",$AC109,"Jaar",AI$83)), "", GETPIVOTDATA("% geschatte MRI implementatie",'DT 4 MRI'!$B$19,"Lab",$AC109,"Jaar",AI$83))</f>
        <v/>
      </c>
      <c r="AJ109" s="23">
        <f>IF(ISERROR(GETPIVOTDATA("% geschatte MRI implementatie",'DT 4 MRI'!$B$19,"Lab",$AC109,"Jaar",AJ$83)), "", GETPIVOTDATA("% geschatte MRI implementatie",'DT 4 MRI'!$B$19,"Lab",$AC109,"Jaar",AJ$83))</f>
        <v>92</v>
      </c>
    </row>
    <row r="110" spans="1:36" s="15" customFormat="1" x14ac:dyDescent="0.3">
      <c r="A110" s="18"/>
      <c r="B110" s="25">
        <f>IF('DT 1 neg biopten'!A45="", "", 'DT 1 neg biopten'!A45)</f>
        <v>28</v>
      </c>
      <c r="C110" s="26">
        <f>IF(ISERROR(GETPIVOTDATA("% Negatief biopt",'DT 1 neg biopten'!$A$17,"Lab",B110,"Jaar",2015)), "", GETPIVOTDATA("% Negatief biopt",'DT 1 neg biopten'!$A$17,"Lab",B110,"Jaar",2015))</f>
        <v>38</v>
      </c>
      <c r="D110" s="26" t="str">
        <f>IF(ISERROR(GETPIVOTDATA("% Negatief biopt",'DT 1 neg biopten'!$A$17,"Lab",$B110,"Jaar",2016)), "", GETPIVOTDATA("% Negatief biopt",'DT 1 neg biopten'!$A$17,"Lab",$B110,"Jaar",2016))</f>
        <v/>
      </c>
      <c r="E110" s="26" t="str">
        <f>IF(ISERROR(GETPIVOTDATA("% Negatief biopt",'DT 1 neg biopten'!$A$17,"Lab",$B110,"Jaar",2017)), "", GETPIVOTDATA("% Negatief biopt",'DT 1 neg biopten'!$A$17,"Lab",$B110,"Jaar",2017))</f>
        <v/>
      </c>
      <c r="F110" s="26" t="str">
        <f>IF(ISERROR(GETPIVOTDATA("% Negatief biopt",'DT 1 neg biopten'!$A$17,"Lab",$B110,"Jaar",2018)), "", GETPIVOTDATA("% Negatief biopt",'DT 1 neg biopten'!$A$17,"Lab",$B110,"Jaar",2018))</f>
        <v/>
      </c>
      <c r="G110" s="26" t="str">
        <f>IF(ISERROR(GETPIVOTDATA("% Negatief biopt",'DT 1 neg biopten'!$A$17,"Lab",$B110,"Jaar",2019)), "", GETPIVOTDATA("% Negatief biopt",'DT 1 neg biopten'!$A$17,"Lab",$B110,"Jaar",2019))</f>
        <v/>
      </c>
      <c r="H110" s="26" t="str">
        <f>IF(ISERROR(GETPIVOTDATA("% Negatief biopt",'DT 1 neg biopten'!$A$17,"Lab",$B110,"Jaar",2020)), "", GETPIVOTDATA("% Negatief biopt",'DT 1 neg biopten'!$A$17,"Lab",$B110,"Jaar",2020))</f>
        <v/>
      </c>
      <c r="I110" s="26">
        <f>IF(ISERROR(GETPIVOTDATA("% Negatief biopt",'DT 1 neg biopten'!$A$17,"Lab",$B110,"Jaar",2021)), "", GETPIVOTDATA("% Negatief biopt",'DT 1 neg biopten'!$A$17,"Lab",$B110,"Jaar",2021))</f>
        <v>30</v>
      </c>
      <c r="K110" s="9">
        <f>IF('DT 2 GG1'!A44="", "",'DT 2 GG1'!A44)</f>
        <v>28</v>
      </c>
      <c r="L110" s="23">
        <f>IF(ISERROR(GETPIVOTDATA("% GG1 detectie",'DT 2 GG1'!$B$17,"Lab",$K110,"Jaar",2015)), "", GETPIVOTDATA("% GG1 detectie",'DT 2 GG1'!$B$17,"Lab",$K110,"Jaar",2015))</f>
        <v>16</v>
      </c>
      <c r="M110" s="23" t="str">
        <f>IF(ISERROR(GETPIVOTDATA("% GG1 detectie",'DT 2 GG1'!$B$17,"Lab",$K110,"Jaar",2016)), "", GETPIVOTDATA("% GG1 detectie",'DT 2 GG1'!$B$17,"Lab",$K110,"Jaar",2016))</f>
        <v/>
      </c>
      <c r="N110" s="23" t="str">
        <f>IF(ISERROR(GETPIVOTDATA("% GG1 detectie",'DT 2 GG1'!$B$17,"Lab",$K110,"Jaar",2017)), "", GETPIVOTDATA("% GG1 detectie",'DT 2 GG1'!$B$17,"Lab",$K110,"Jaar",2017))</f>
        <v/>
      </c>
      <c r="O110" s="23" t="str">
        <f>IF(ISERROR(GETPIVOTDATA("% GG1 detectie",'DT 2 GG1'!$B$17,"Lab",$K110,"Jaar",2018)), "", GETPIVOTDATA("% GG1 detectie",'DT 2 GG1'!$B$17,"Lab",$K110,"Jaar",2018))</f>
        <v/>
      </c>
      <c r="P110" s="23" t="str">
        <f>IF(ISERROR(GETPIVOTDATA("% GG1 detectie",'DT 2 GG1'!$B$17,"Lab",$K110,"Jaar",2019)), "", GETPIVOTDATA("% GG1 detectie",'DT 2 GG1'!$B$17,"Lab",$K110,"Jaar",2019))</f>
        <v/>
      </c>
      <c r="Q110" s="23" t="str">
        <f>IF(ISERROR(GETPIVOTDATA("% GG1 detectie",'DT 2 GG1'!$B$17,"Lab",$K110,"Jaar",2020)), "", GETPIVOTDATA("% GG1 detectie",'DT 2 GG1'!$B$17,"Lab",$K110,"Jaar",2020))</f>
        <v/>
      </c>
      <c r="R110" s="23">
        <f>IF(ISERROR(GETPIVOTDATA("% GG1 detectie",'DT 2 GG1'!$B$17,"Lab",$K110,"Jaar",2021)), "", GETPIVOTDATA("% GG1 detectie",'DT 2 GG1'!$B$17,"Lab",$K110,"Jaar",2021))</f>
        <v>18</v>
      </c>
      <c r="T110" s="9">
        <f>IF('DT 3 GG2plus'!A45="", "",'DT 3 GG2plus'!A45)</f>
        <v>28</v>
      </c>
      <c r="U110" s="23">
        <f>IF(ISERROR(GETPIVOTDATA("% GG≥2 detectie",'DT 3 GG2plus'!$B$19,"Lab",$T110,"Jaar",U$83)), "", GETPIVOTDATA("% GG≥2 detectie",'DT 3 GG2plus'!$B$19,"Lab",$T110,"Jaar",U$83))</f>
        <v>46</v>
      </c>
      <c r="V110" s="23" t="str">
        <f>IF(ISERROR(GETPIVOTDATA("% GG≥2 detectie",'DT 3 GG2plus'!$B$19,"Lab",$T110,"Jaar",V$83)), "", GETPIVOTDATA("% GG≥2 detectie",'DT 3 GG2plus'!$B$19,"Lab",$T110,"Jaar",V$83))</f>
        <v/>
      </c>
      <c r="W110" s="23" t="str">
        <f>IF(ISERROR(GETPIVOTDATA("% GG≥2 detectie",'DT 3 GG2plus'!$B$19,"Lab",$T110,"Jaar",W$83)), "", GETPIVOTDATA("% GG≥2 detectie",'DT 3 GG2plus'!$B$19,"Lab",$T110,"Jaar",W$83))</f>
        <v/>
      </c>
      <c r="X110" s="23" t="str">
        <f>IF(ISERROR(GETPIVOTDATA("% GG≥2 detectie",'DT 3 GG2plus'!$B$19,"Lab",$T110,"Jaar",X$83)), "", GETPIVOTDATA("% GG≥2 detectie",'DT 3 GG2plus'!$B$19,"Lab",$T110,"Jaar",X$83))</f>
        <v/>
      </c>
      <c r="Y110" s="23" t="str">
        <f>IF(ISERROR(GETPIVOTDATA("% GG≥2 detectie",'DT 3 GG2plus'!$B$19,"Lab",$T110,"Jaar",Y$83)), "", GETPIVOTDATA("% GG≥2 detectie",'DT 3 GG2plus'!$B$19,"Lab",$T110,"Jaar",Y$83))</f>
        <v/>
      </c>
      <c r="Z110" s="23" t="str">
        <f>IF(ISERROR(GETPIVOTDATA("% GG≥2 detectie",'DT 3 GG2plus'!$B$19,"Lab",$T110,"Jaar",Z$83)), "", GETPIVOTDATA("% GG≥2 detectie",'DT 3 GG2plus'!$B$19,"Lab",$T110,"Jaar",Z$83))</f>
        <v/>
      </c>
      <c r="AA110" s="23">
        <f>IF(ISERROR(GETPIVOTDATA("% GG≥2 detectie",'DT 3 GG2plus'!$B$19,"Lab",$T110,"Jaar",AA$83)), "", GETPIVOTDATA("% GG≥2 detectie",'DT 3 GG2plus'!$B$19,"Lab",$T110,"Jaar",AA$83))</f>
        <v>52</v>
      </c>
      <c r="AC110" s="9">
        <f>IF('DT 4 MRI'!A45="", "",'DT 4 MRI'!A45)</f>
        <v>28</v>
      </c>
      <c r="AD110" s="23">
        <f>IF(ISERROR(GETPIVOTDATA("% geschatte MRI implementatie",'DT 4 MRI'!$B$19,"Lab",$AC110,"Jaar",AD$83)), "", GETPIVOTDATA("% geschatte MRI implementatie",'DT 4 MRI'!$B$19,"Lab",$AC110,"Jaar",AD$83))</f>
        <v>28</v>
      </c>
      <c r="AE110" s="23" t="str">
        <f>IF(ISERROR(GETPIVOTDATA("% geschatte MRI implementatie",'DT 4 MRI'!$B$19,"Lab",$AC110,"Jaar",AE$83)), "", GETPIVOTDATA("% geschatte MRI implementatie",'DT 4 MRI'!$B$19,"Lab",$AC110,"Jaar",AE$83))</f>
        <v/>
      </c>
      <c r="AF110" s="23" t="str">
        <f>IF(ISERROR(GETPIVOTDATA("% geschatte MRI implementatie",'DT 4 MRI'!$B$19,"Lab",$AC110,"Jaar",AF$83)), "", GETPIVOTDATA("% geschatte MRI implementatie",'DT 4 MRI'!$B$19,"Lab",$AC110,"Jaar",AF$83))</f>
        <v/>
      </c>
      <c r="AG110" s="23" t="str">
        <f>IF(ISERROR(GETPIVOTDATA("% geschatte MRI implementatie",'DT 4 MRI'!$B$19,"Lab",$AC110,"Jaar",AG$83)), "", GETPIVOTDATA("% geschatte MRI implementatie",'DT 4 MRI'!$B$19,"Lab",$AC110,"Jaar",AG$83))</f>
        <v/>
      </c>
      <c r="AH110" s="23" t="str">
        <f>IF(ISERROR(GETPIVOTDATA("% geschatte MRI implementatie",'DT 4 MRI'!$B$19,"Lab",$AC110,"Jaar",AH$83)), "", GETPIVOTDATA("% geschatte MRI implementatie",'DT 4 MRI'!$B$19,"Lab",$AC110,"Jaar",AH$83))</f>
        <v/>
      </c>
      <c r="AI110" s="23" t="str">
        <f>IF(ISERROR(GETPIVOTDATA("% geschatte MRI implementatie",'DT 4 MRI'!$B$19,"Lab",$AC110,"Jaar",AI$83)), "", GETPIVOTDATA("% geschatte MRI implementatie",'DT 4 MRI'!$B$19,"Lab",$AC110,"Jaar",AI$83))</f>
        <v/>
      </c>
      <c r="AJ110" s="23">
        <f>IF(ISERROR(GETPIVOTDATA("% geschatte MRI implementatie",'DT 4 MRI'!$B$19,"Lab",$AC110,"Jaar",AJ$83)), "", GETPIVOTDATA("% geschatte MRI implementatie",'DT 4 MRI'!$B$19,"Lab",$AC110,"Jaar",AJ$83))</f>
        <v>62</v>
      </c>
    </row>
    <row r="111" spans="1:36" s="15" customFormat="1" x14ac:dyDescent="0.3">
      <c r="A111" s="18"/>
      <c r="B111" s="25">
        <f>IF('DT 1 neg biopten'!A46="", "", 'DT 1 neg biopten'!A46)</f>
        <v>29</v>
      </c>
      <c r="C111" s="26">
        <f>IF(ISERROR(GETPIVOTDATA("% Negatief biopt",'DT 1 neg biopten'!$A$17,"Lab",B111,"Jaar",2015)), "", GETPIVOTDATA("% Negatief biopt",'DT 1 neg biopten'!$A$17,"Lab",B111,"Jaar",2015))</f>
        <v>44</v>
      </c>
      <c r="D111" s="26" t="str">
        <f>IF(ISERROR(GETPIVOTDATA("% Negatief biopt",'DT 1 neg biopten'!$A$17,"Lab",$B111,"Jaar",2016)), "", GETPIVOTDATA("% Negatief biopt",'DT 1 neg biopten'!$A$17,"Lab",$B111,"Jaar",2016))</f>
        <v/>
      </c>
      <c r="E111" s="26" t="str">
        <f>IF(ISERROR(GETPIVOTDATA("% Negatief biopt",'DT 1 neg biopten'!$A$17,"Lab",$B111,"Jaar",2017)), "", GETPIVOTDATA("% Negatief biopt",'DT 1 neg biopten'!$A$17,"Lab",$B111,"Jaar",2017))</f>
        <v/>
      </c>
      <c r="F111" s="26" t="str">
        <f>IF(ISERROR(GETPIVOTDATA("% Negatief biopt",'DT 1 neg biopten'!$A$17,"Lab",$B111,"Jaar",2018)), "", GETPIVOTDATA("% Negatief biopt",'DT 1 neg biopten'!$A$17,"Lab",$B111,"Jaar",2018))</f>
        <v/>
      </c>
      <c r="G111" s="26" t="str">
        <f>IF(ISERROR(GETPIVOTDATA("% Negatief biopt",'DT 1 neg biopten'!$A$17,"Lab",$B111,"Jaar",2019)), "", GETPIVOTDATA("% Negatief biopt",'DT 1 neg biopten'!$A$17,"Lab",$B111,"Jaar",2019))</f>
        <v/>
      </c>
      <c r="H111" s="26" t="str">
        <f>IF(ISERROR(GETPIVOTDATA("% Negatief biopt",'DT 1 neg biopten'!$A$17,"Lab",$B111,"Jaar",2020)), "", GETPIVOTDATA("% Negatief biopt",'DT 1 neg biopten'!$A$17,"Lab",$B111,"Jaar",2020))</f>
        <v/>
      </c>
      <c r="I111" s="26">
        <f>IF(ISERROR(GETPIVOTDATA("% Negatief biopt",'DT 1 neg biopten'!$A$17,"Lab",$B111,"Jaar",2021)), "", GETPIVOTDATA("% Negatief biopt",'DT 1 neg biopten'!$A$17,"Lab",$B111,"Jaar",2021))</f>
        <v>26</v>
      </c>
      <c r="K111" s="9">
        <f>IF('DT 2 GG1'!A45="", "",'DT 2 GG1'!A45)</f>
        <v>29</v>
      </c>
      <c r="L111" s="23">
        <f>IF(ISERROR(GETPIVOTDATA("% GG1 detectie",'DT 2 GG1'!$B$17,"Lab",$K111,"Jaar",2015)), "", GETPIVOTDATA("% GG1 detectie",'DT 2 GG1'!$B$17,"Lab",$K111,"Jaar",2015))</f>
        <v>24</v>
      </c>
      <c r="M111" s="23" t="str">
        <f>IF(ISERROR(GETPIVOTDATA("% GG1 detectie",'DT 2 GG1'!$B$17,"Lab",$K111,"Jaar",2016)), "", GETPIVOTDATA("% GG1 detectie",'DT 2 GG1'!$B$17,"Lab",$K111,"Jaar",2016))</f>
        <v/>
      </c>
      <c r="N111" s="23" t="str">
        <f>IF(ISERROR(GETPIVOTDATA("% GG1 detectie",'DT 2 GG1'!$B$17,"Lab",$K111,"Jaar",2017)), "", GETPIVOTDATA("% GG1 detectie",'DT 2 GG1'!$B$17,"Lab",$K111,"Jaar",2017))</f>
        <v/>
      </c>
      <c r="O111" s="23" t="str">
        <f>IF(ISERROR(GETPIVOTDATA("% GG1 detectie",'DT 2 GG1'!$B$17,"Lab",$K111,"Jaar",2018)), "", GETPIVOTDATA("% GG1 detectie",'DT 2 GG1'!$B$17,"Lab",$K111,"Jaar",2018))</f>
        <v/>
      </c>
      <c r="P111" s="23" t="str">
        <f>IF(ISERROR(GETPIVOTDATA("% GG1 detectie",'DT 2 GG1'!$B$17,"Lab",$K111,"Jaar",2019)), "", GETPIVOTDATA("% GG1 detectie",'DT 2 GG1'!$B$17,"Lab",$K111,"Jaar",2019))</f>
        <v/>
      </c>
      <c r="Q111" s="23" t="str">
        <f>IF(ISERROR(GETPIVOTDATA("% GG1 detectie",'DT 2 GG1'!$B$17,"Lab",$K111,"Jaar",2020)), "", GETPIVOTDATA("% GG1 detectie",'DT 2 GG1'!$B$17,"Lab",$K111,"Jaar",2020))</f>
        <v/>
      </c>
      <c r="R111" s="23">
        <f>IF(ISERROR(GETPIVOTDATA("% GG1 detectie",'DT 2 GG1'!$B$17,"Lab",$K111,"Jaar",2021)), "", GETPIVOTDATA("% GG1 detectie",'DT 2 GG1'!$B$17,"Lab",$K111,"Jaar",2021))</f>
        <v>18</v>
      </c>
      <c r="T111" s="9">
        <f>IF('DT 3 GG2plus'!A46="", "",'DT 3 GG2plus'!A46)</f>
        <v>29</v>
      </c>
      <c r="U111" s="23">
        <f>IF(ISERROR(GETPIVOTDATA("% GG≥2 detectie",'DT 3 GG2plus'!$B$19,"Lab",$T111,"Jaar",U$83)), "", GETPIVOTDATA("% GG≥2 detectie",'DT 3 GG2plus'!$B$19,"Lab",$T111,"Jaar",U$83))</f>
        <v>32</v>
      </c>
      <c r="V111" s="23" t="str">
        <f>IF(ISERROR(GETPIVOTDATA("% GG≥2 detectie",'DT 3 GG2plus'!$B$19,"Lab",$T111,"Jaar",V$83)), "", GETPIVOTDATA("% GG≥2 detectie",'DT 3 GG2plus'!$B$19,"Lab",$T111,"Jaar",V$83))</f>
        <v/>
      </c>
      <c r="W111" s="23" t="str">
        <f>IF(ISERROR(GETPIVOTDATA("% GG≥2 detectie",'DT 3 GG2plus'!$B$19,"Lab",$T111,"Jaar",W$83)), "", GETPIVOTDATA("% GG≥2 detectie",'DT 3 GG2plus'!$B$19,"Lab",$T111,"Jaar",W$83))</f>
        <v/>
      </c>
      <c r="X111" s="23" t="str">
        <f>IF(ISERROR(GETPIVOTDATA("% GG≥2 detectie",'DT 3 GG2plus'!$B$19,"Lab",$T111,"Jaar",X$83)), "", GETPIVOTDATA("% GG≥2 detectie",'DT 3 GG2plus'!$B$19,"Lab",$T111,"Jaar",X$83))</f>
        <v/>
      </c>
      <c r="Y111" s="23" t="str">
        <f>IF(ISERROR(GETPIVOTDATA("% GG≥2 detectie",'DT 3 GG2plus'!$B$19,"Lab",$T111,"Jaar",Y$83)), "", GETPIVOTDATA("% GG≥2 detectie",'DT 3 GG2plus'!$B$19,"Lab",$T111,"Jaar",Y$83))</f>
        <v/>
      </c>
      <c r="Z111" s="23" t="str">
        <f>IF(ISERROR(GETPIVOTDATA("% GG≥2 detectie",'DT 3 GG2plus'!$B$19,"Lab",$T111,"Jaar",Z$83)), "", GETPIVOTDATA("% GG≥2 detectie",'DT 3 GG2plus'!$B$19,"Lab",$T111,"Jaar",Z$83))</f>
        <v/>
      </c>
      <c r="AA111" s="23">
        <f>IF(ISERROR(GETPIVOTDATA("% GG≥2 detectie",'DT 3 GG2plus'!$B$19,"Lab",$T111,"Jaar",AA$83)), "", GETPIVOTDATA("% GG≥2 detectie",'DT 3 GG2plus'!$B$19,"Lab",$T111,"Jaar",AA$83))</f>
        <v>56</v>
      </c>
      <c r="AC111" s="9">
        <f>IF('DT 4 MRI'!A46="", "",'DT 4 MRI'!A46)</f>
        <v>29</v>
      </c>
      <c r="AD111" s="23">
        <f>IF(ISERROR(GETPIVOTDATA("% geschatte MRI implementatie",'DT 4 MRI'!$B$19,"Lab",$AC111,"Jaar",AD$83)), "", GETPIVOTDATA("% geschatte MRI implementatie",'DT 4 MRI'!$B$19,"Lab",$AC111,"Jaar",AD$83))</f>
        <v>1.8</v>
      </c>
      <c r="AE111" s="23" t="str">
        <f>IF(ISERROR(GETPIVOTDATA("% geschatte MRI implementatie",'DT 4 MRI'!$B$19,"Lab",$AC111,"Jaar",AE$83)), "", GETPIVOTDATA("% geschatte MRI implementatie",'DT 4 MRI'!$B$19,"Lab",$AC111,"Jaar",AE$83))</f>
        <v/>
      </c>
      <c r="AF111" s="23" t="str">
        <f>IF(ISERROR(GETPIVOTDATA("% geschatte MRI implementatie",'DT 4 MRI'!$B$19,"Lab",$AC111,"Jaar",AF$83)), "", GETPIVOTDATA("% geschatte MRI implementatie",'DT 4 MRI'!$B$19,"Lab",$AC111,"Jaar",AF$83))</f>
        <v/>
      </c>
      <c r="AG111" s="23" t="str">
        <f>IF(ISERROR(GETPIVOTDATA("% geschatte MRI implementatie",'DT 4 MRI'!$B$19,"Lab",$AC111,"Jaar",AG$83)), "", GETPIVOTDATA("% geschatte MRI implementatie",'DT 4 MRI'!$B$19,"Lab",$AC111,"Jaar",AG$83))</f>
        <v/>
      </c>
      <c r="AH111" s="23" t="str">
        <f>IF(ISERROR(GETPIVOTDATA("% geschatte MRI implementatie",'DT 4 MRI'!$B$19,"Lab",$AC111,"Jaar",AH$83)), "", GETPIVOTDATA("% geschatte MRI implementatie",'DT 4 MRI'!$B$19,"Lab",$AC111,"Jaar",AH$83))</f>
        <v/>
      </c>
      <c r="AI111" s="23" t="str">
        <f>IF(ISERROR(GETPIVOTDATA("% geschatte MRI implementatie",'DT 4 MRI'!$B$19,"Lab",$AC111,"Jaar",AI$83)), "", GETPIVOTDATA("% geschatte MRI implementatie",'DT 4 MRI'!$B$19,"Lab",$AC111,"Jaar",AI$83))</f>
        <v/>
      </c>
      <c r="AJ111" s="23">
        <f>IF(ISERROR(GETPIVOTDATA("% geschatte MRI implementatie",'DT 4 MRI'!$B$19,"Lab",$AC111,"Jaar",AJ$83)), "", GETPIVOTDATA("% geschatte MRI implementatie",'DT 4 MRI'!$B$19,"Lab",$AC111,"Jaar",AJ$83))</f>
        <v>35</v>
      </c>
    </row>
    <row r="112" spans="1:36" s="15" customFormat="1" x14ac:dyDescent="0.3">
      <c r="A112" s="18"/>
      <c r="B112" s="25">
        <f>IF('DT 1 neg biopten'!A47="", "", 'DT 1 neg biopten'!A47)</f>
        <v>30</v>
      </c>
      <c r="C112" s="26">
        <f>IF(ISERROR(GETPIVOTDATA("% Negatief biopt",'DT 1 neg biopten'!$A$17,"Lab",B112,"Jaar",2015)), "", GETPIVOTDATA("% Negatief biopt",'DT 1 neg biopten'!$A$17,"Lab",B112,"Jaar",2015))</f>
        <v>43</v>
      </c>
      <c r="D112" s="26" t="str">
        <f>IF(ISERROR(GETPIVOTDATA("% Negatief biopt",'DT 1 neg biopten'!$A$17,"Lab",$B112,"Jaar",2016)), "", GETPIVOTDATA("% Negatief biopt",'DT 1 neg biopten'!$A$17,"Lab",$B112,"Jaar",2016))</f>
        <v/>
      </c>
      <c r="E112" s="26" t="str">
        <f>IF(ISERROR(GETPIVOTDATA("% Negatief biopt",'DT 1 neg biopten'!$A$17,"Lab",$B112,"Jaar",2017)), "", GETPIVOTDATA("% Negatief biopt",'DT 1 neg biopten'!$A$17,"Lab",$B112,"Jaar",2017))</f>
        <v/>
      </c>
      <c r="F112" s="26" t="str">
        <f>IF(ISERROR(GETPIVOTDATA("% Negatief biopt",'DT 1 neg biopten'!$A$17,"Lab",$B112,"Jaar",2018)), "", GETPIVOTDATA("% Negatief biopt",'DT 1 neg biopten'!$A$17,"Lab",$B112,"Jaar",2018))</f>
        <v/>
      </c>
      <c r="G112" s="26" t="str">
        <f>IF(ISERROR(GETPIVOTDATA("% Negatief biopt",'DT 1 neg biopten'!$A$17,"Lab",$B112,"Jaar",2019)), "", GETPIVOTDATA("% Negatief biopt",'DT 1 neg biopten'!$A$17,"Lab",$B112,"Jaar",2019))</f>
        <v/>
      </c>
      <c r="H112" s="26" t="str">
        <f>IF(ISERROR(GETPIVOTDATA("% Negatief biopt",'DT 1 neg biopten'!$A$17,"Lab",$B112,"Jaar",2020)), "", GETPIVOTDATA("% Negatief biopt",'DT 1 neg biopten'!$A$17,"Lab",$B112,"Jaar",2020))</f>
        <v/>
      </c>
      <c r="I112" s="26">
        <f>IF(ISERROR(GETPIVOTDATA("% Negatief biopt",'DT 1 neg biopten'!$A$17,"Lab",$B112,"Jaar",2021)), "", GETPIVOTDATA("% Negatief biopt",'DT 1 neg biopten'!$A$17,"Lab",$B112,"Jaar",2021))</f>
        <v>28</v>
      </c>
      <c r="K112" s="9">
        <f>IF('DT 2 GG1'!A46="", "",'DT 2 GG1'!A46)</f>
        <v>30</v>
      </c>
      <c r="L112" s="23">
        <f>IF(ISERROR(GETPIVOTDATA("% GG1 detectie",'DT 2 GG1'!$B$17,"Lab",$K112,"Jaar",2015)), "", GETPIVOTDATA("% GG1 detectie",'DT 2 GG1'!$B$17,"Lab",$K112,"Jaar",2015))</f>
        <v>23</v>
      </c>
      <c r="M112" s="23" t="str">
        <f>IF(ISERROR(GETPIVOTDATA("% GG1 detectie",'DT 2 GG1'!$B$17,"Lab",$K112,"Jaar",2016)), "", GETPIVOTDATA("% GG1 detectie",'DT 2 GG1'!$B$17,"Lab",$K112,"Jaar",2016))</f>
        <v/>
      </c>
      <c r="N112" s="23" t="str">
        <f>IF(ISERROR(GETPIVOTDATA("% GG1 detectie",'DT 2 GG1'!$B$17,"Lab",$K112,"Jaar",2017)), "", GETPIVOTDATA("% GG1 detectie",'DT 2 GG1'!$B$17,"Lab",$K112,"Jaar",2017))</f>
        <v/>
      </c>
      <c r="O112" s="23" t="str">
        <f>IF(ISERROR(GETPIVOTDATA("% GG1 detectie",'DT 2 GG1'!$B$17,"Lab",$K112,"Jaar",2018)), "", GETPIVOTDATA("% GG1 detectie",'DT 2 GG1'!$B$17,"Lab",$K112,"Jaar",2018))</f>
        <v/>
      </c>
      <c r="P112" s="23" t="str">
        <f>IF(ISERROR(GETPIVOTDATA("% GG1 detectie",'DT 2 GG1'!$B$17,"Lab",$K112,"Jaar",2019)), "", GETPIVOTDATA("% GG1 detectie",'DT 2 GG1'!$B$17,"Lab",$K112,"Jaar",2019))</f>
        <v/>
      </c>
      <c r="Q112" s="23" t="str">
        <f>IF(ISERROR(GETPIVOTDATA("% GG1 detectie",'DT 2 GG1'!$B$17,"Lab",$K112,"Jaar",2020)), "", GETPIVOTDATA("% GG1 detectie",'DT 2 GG1'!$B$17,"Lab",$K112,"Jaar",2020))</f>
        <v/>
      </c>
      <c r="R112" s="23">
        <f>IF(ISERROR(GETPIVOTDATA("% GG1 detectie",'DT 2 GG1'!$B$17,"Lab",$K112,"Jaar",2021)), "", GETPIVOTDATA("% GG1 detectie",'DT 2 GG1'!$B$17,"Lab",$K112,"Jaar",2021))</f>
        <v>17</v>
      </c>
      <c r="T112" s="9">
        <f>IF('DT 3 GG2plus'!A47="", "",'DT 3 GG2plus'!A47)</f>
        <v>30</v>
      </c>
      <c r="U112" s="23">
        <f>IF(ISERROR(GETPIVOTDATA("% GG≥2 detectie",'DT 3 GG2plus'!$B$19,"Lab",$T112,"Jaar",U$83)), "", GETPIVOTDATA("% GG≥2 detectie",'DT 3 GG2plus'!$B$19,"Lab",$T112,"Jaar",U$83))</f>
        <v>34</v>
      </c>
      <c r="V112" s="23" t="str">
        <f>IF(ISERROR(GETPIVOTDATA("% GG≥2 detectie",'DT 3 GG2plus'!$B$19,"Lab",$T112,"Jaar",V$83)), "", GETPIVOTDATA("% GG≥2 detectie",'DT 3 GG2plus'!$B$19,"Lab",$T112,"Jaar",V$83))</f>
        <v/>
      </c>
      <c r="W112" s="23" t="str">
        <f>IF(ISERROR(GETPIVOTDATA("% GG≥2 detectie",'DT 3 GG2plus'!$B$19,"Lab",$T112,"Jaar",W$83)), "", GETPIVOTDATA("% GG≥2 detectie",'DT 3 GG2plus'!$B$19,"Lab",$T112,"Jaar",W$83))</f>
        <v/>
      </c>
      <c r="X112" s="23" t="str">
        <f>IF(ISERROR(GETPIVOTDATA("% GG≥2 detectie",'DT 3 GG2plus'!$B$19,"Lab",$T112,"Jaar",X$83)), "", GETPIVOTDATA("% GG≥2 detectie",'DT 3 GG2plus'!$B$19,"Lab",$T112,"Jaar",X$83))</f>
        <v/>
      </c>
      <c r="Y112" s="23" t="str">
        <f>IF(ISERROR(GETPIVOTDATA("% GG≥2 detectie",'DT 3 GG2plus'!$B$19,"Lab",$T112,"Jaar",Y$83)), "", GETPIVOTDATA("% GG≥2 detectie",'DT 3 GG2plus'!$B$19,"Lab",$T112,"Jaar",Y$83))</f>
        <v/>
      </c>
      <c r="Z112" s="23" t="str">
        <f>IF(ISERROR(GETPIVOTDATA("% GG≥2 detectie",'DT 3 GG2plus'!$B$19,"Lab",$T112,"Jaar",Z$83)), "", GETPIVOTDATA("% GG≥2 detectie",'DT 3 GG2plus'!$B$19,"Lab",$T112,"Jaar",Z$83))</f>
        <v/>
      </c>
      <c r="AA112" s="23">
        <f>IF(ISERROR(GETPIVOTDATA("% GG≥2 detectie",'DT 3 GG2plus'!$B$19,"Lab",$T112,"Jaar",AA$83)), "", GETPIVOTDATA("% GG≥2 detectie",'DT 3 GG2plus'!$B$19,"Lab",$T112,"Jaar",AA$83))</f>
        <v>54</v>
      </c>
      <c r="AC112" s="9">
        <f>IF('DT 4 MRI'!A47="", "",'DT 4 MRI'!A47)</f>
        <v>30</v>
      </c>
      <c r="AD112" s="23">
        <f>IF(ISERROR(GETPIVOTDATA("% geschatte MRI implementatie",'DT 4 MRI'!$B$19,"Lab",$AC112,"Jaar",AD$83)), "", GETPIVOTDATA("% geschatte MRI implementatie",'DT 4 MRI'!$B$19,"Lab",$AC112,"Jaar",AD$83))</f>
        <v>0.4</v>
      </c>
      <c r="AE112" s="23" t="str">
        <f>IF(ISERROR(GETPIVOTDATA("% geschatte MRI implementatie",'DT 4 MRI'!$B$19,"Lab",$AC112,"Jaar",AE$83)), "", GETPIVOTDATA("% geschatte MRI implementatie",'DT 4 MRI'!$B$19,"Lab",$AC112,"Jaar",AE$83))</f>
        <v/>
      </c>
      <c r="AF112" s="23" t="str">
        <f>IF(ISERROR(GETPIVOTDATA("% geschatte MRI implementatie",'DT 4 MRI'!$B$19,"Lab",$AC112,"Jaar",AF$83)), "", GETPIVOTDATA("% geschatte MRI implementatie",'DT 4 MRI'!$B$19,"Lab",$AC112,"Jaar",AF$83))</f>
        <v/>
      </c>
      <c r="AG112" s="23" t="str">
        <f>IF(ISERROR(GETPIVOTDATA("% geschatte MRI implementatie",'DT 4 MRI'!$B$19,"Lab",$AC112,"Jaar",AG$83)), "", GETPIVOTDATA("% geschatte MRI implementatie",'DT 4 MRI'!$B$19,"Lab",$AC112,"Jaar",AG$83))</f>
        <v/>
      </c>
      <c r="AH112" s="23" t="str">
        <f>IF(ISERROR(GETPIVOTDATA("% geschatte MRI implementatie",'DT 4 MRI'!$B$19,"Lab",$AC112,"Jaar",AH$83)), "", GETPIVOTDATA("% geschatte MRI implementatie",'DT 4 MRI'!$B$19,"Lab",$AC112,"Jaar",AH$83))</f>
        <v/>
      </c>
      <c r="AI112" s="23" t="str">
        <f>IF(ISERROR(GETPIVOTDATA("% geschatte MRI implementatie",'DT 4 MRI'!$B$19,"Lab",$AC112,"Jaar",AI$83)), "", GETPIVOTDATA("% geschatte MRI implementatie",'DT 4 MRI'!$B$19,"Lab",$AC112,"Jaar",AI$83))</f>
        <v/>
      </c>
      <c r="AJ112" s="23">
        <f>IF(ISERROR(GETPIVOTDATA("% geschatte MRI implementatie",'DT 4 MRI'!$B$19,"Lab",$AC112,"Jaar",AJ$83)), "", GETPIVOTDATA("% geschatte MRI implementatie",'DT 4 MRI'!$B$19,"Lab",$AC112,"Jaar",AJ$83))</f>
        <v>45</v>
      </c>
    </row>
    <row r="113" spans="1:36" s="15" customFormat="1" x14ac:dyDescent="0.3">
      <c r="A113" s="18"/>
      <c r="B113" s="25">
        <f>IF('DT 1 neg biopten'!A48="", "", 'DT 1 neg biopten'!A48)</f>
        <v>31</v>
      </c>
      <c r="C113" s="26">
        <f>IF(ISERROR(GETPIVOTDATA("% Negatief biopt",'DT 1 neg biopten'!$A$17,"Lab",B113,"Jaar",2015)), "", GETPIVOTDATA("% Negatief biopt",'DT 1 neg biopten'!$A$17,"Lab",B113,"Jaar",2015))</f>
        <v>45</v>
      </c>
      <c r="D113" s="26" t="str">
        <f>IF(ISERROR(GETPIVOTDATA("% Negatief biopt",'DT 1 neg biopten'!$A$17,"Lab",$B113,"Jaar",2016)), "", GETPIVOTDATA("% Negatief biopt",'DT 1 neg biopten'!$A$17,"Lab",$B113,"Jaar",2016))</f>
        <v/>
      </c>
      <c r="E113" s="26" t="str">
        <f>IF(ISERROR(GETPIVOTDATA("% Negatief biopt",'DT 1 neg biopten'!$A$17,"Lab",$B113,"Jaar",2017)), "", GETPIVOTDATA("% Negatief biopt",'DT 1 neg biopten'!$A$17,"Lab",$B113,"Jaar",2017))</f>
        <v/>
      </c>
      <c r="F113" s="26" t="str">
        <f>IF(ISERROR(GETPIVOTDATA("% Negatief biopt",'DT 1 neg biopten'!$A$17,"Lab",$B113,"Jaar",2018)), "", GETPIVOTDATA("% Negatief biopt",'DT 1 neg biopten'!$A$17,"Lab",$B113,"Jaar",2018))</f>
        <v/>
      </c>
      <c r="G113" s="26" t="str">
        <f>IF(ISERROR(GETPIVOTDATA("% Negatief biopt",'DT 1 neg biopten'!$A$17,"Lab",$B113,"Jaar",2019)), "", GETPIVOTDATA("% Negatief biopt",'DT 1 neg biopten'!$A$17,"Lab",$B113,"Jaar",2019))</f>
        <v/>
      </c>
      <c r="H113" s="26" t="str">
        <f>IF(ISERROR(GETPIVOTDATA("% Negatief biopt",'DT 1 neg biopten'!$A$17,"Lab",$B113,"Jaar",2020)), "", GETPIVOTDATA("% Negatief biopt",'DT 1 neg biopten'!$A$17,"Lab",$B113,"Jaar",2020))</f>
        <v/>
      </c>
      <c r="I113" s="26">
        <f>IF(ISERROR(GETPIVOTDATA("% Negatief biopt",'DT 1 neg biopten'!$A$17,"Lab",$B113,"Jaar",2021)), "", GETPIVOTDATA("% Negatief biopt",'DT 1 neg biopten'!$A$17,"Lab",$B113,"Jaar",2021))</f>
        <v>24</v>
      </c>
      <c r="K113" s="9">
        <f>IF('DT 2 GG1'!A47="", "",'DT 2 GG1'!A47)</f>
        <v>31</v>
      </c>
      <c r="L113" s="23">
        <f>IF(ISERROR(GETPIVOTDATA("% GG1 detectie",'DT 2 GG1'!$B$17,"Lab",$K113,"Jaar",2015)), "", GETPIVOTDATA("% GG1 detectie",'DT 2 GG1'!$B$17,"Lab",$K113,"Jaar",2015))</f>
        <v>24</v>
      </c>
      <c r="M113" s="23" t="str">
        <f>IF(ISERROR(GETPIVOTDATA("% GG1 detectie",'DT 2 GG1'!$B$17,"Lab",$K113,"Jaar",2016)), "", GETPIVOTDATA("% GG1 detectie",'DT 2 GG1'!$B$17,"Lab",$K113,"Jaar",2016))</f>
        <v/>
      </c>
      <c r="N113" s="23" t="str">
        <f>IF(ISERROR(GETPIVOTDATA("% GG1 detectie",'DT 2 GG1'!$B$17,"Lab",$K113,"Jaar",2017)), "", GETPIVOTDATA("% GG1 detectie",'DT 2 GG1'!$B$17,"Lab",$K113,"Jaar",2017))</f>
        <v/>
      </c>
      <c r="O113" s="23" t="str">
        <f>IF(ISERROR(GETPIVOTDATA("% GG1 detectie",'DT 2 GG1'!$B$17,"Lab",$K113,"Jaar",2018)), "", GETPIVOTDATA("% GG1 detectie",'DT 2 GG1'!$B$17,"Lab",$K113,"Jaar",2018))</f>
        <v/>
      </c>
      <c r="P113" s="23" t="str">
        <f>IF(ISERROR(GETPIVOTDATA("% GG1 detectie",'DT 2 GG1'!$B$17,"Lab",$K113,"Jaar",2019)), "", GETPIVOTDATA("% GG1 detectie",'DT 2 GG1'!$B$17,"Lab",$K113,"Jaar",2019))</f>
        <v/>
      </c>
      <c r="Q113" s="23" t="str">
        <f>IF(ISERROR(GETPIVOTDATA("% GG1 detectie",'DT 2 GG1'!$B$17,"Lab",$K113,"Jaar",2020)), "", GETPIVOTDATA("% GG1 detectie",'DT 2 GG1'!$B$17,"Lab",$K113,"Jaar",2020))</f>
        <v/>
      </c>
      <c r="R113" s="23">
        <f>IF(ISERROR(GETPIVOTDATA("% GG1 detectie",'DT 2 GG1'!$B$17,"Lab",$K113,"Jaar",2021)), "", GETPIVOTDATA("% GG1 detectie",'DT 2 GG1'!$B$17,"Lab",$K113,"Jaar",2021))</f>
        <v>15</v>
      </c>
      <c r="T113" s="9">
        <f>IF('DT 3 GG2plus'!A48="", "",'DT 3 GG2plus'!A48)</f>
        <v>31</v>
      </c>
      <c r="U113" s="23">
        <f>IF(ISERROR(GETPIVOTDATA("% GG≥2 detectie",'DT 3 GG2plus'!$B$19,"Lab",$T113,"Jaar",U$83)), "", GETPIVOTDATA("% GG≥2 detectie",'DT 3 GG2plus'!$B$19,"Lab",$T113,"Jaar",U$83))</f>
        <v>31</v>
      </c>
      <c r="V113" s="23" t="str">
        <f>IF(ISERROR(GETPIVOTDATA("% GG≥2 detectie",'DT 3 GG2plus'!$B$19,"Lab",$T113,"Jaar",V$83)), "", GETPIVOTDATA("% GG≥2 detectie",'DT 3 GG2plus'!$B$19,"Lab",$T113,"Jaar",V$83))</f>
        <v/>
      </c>
      <c r="W113" s="23" t="str">
        <f>IF(ISERROR(GETPIVOTDATA("% GG≥2 detectie",'DT 3 GG2plus'!$B$19,"Lab",$T113,"Jaar",W$83)), "", GETPIVOTDATA("% GG≥2 detectie",'DT 3 GG2plus'!$B$19,"Lab",$T113,"Jaar",W$83))</f>
        <v/>
      </c>
      <c r="X113" s="23" t="str">
        <f>IF(ISERROR(GETPIVOTDATA("% GG≥2 detectie",'DT 3 GG2plus'!$B$19,"Lab",$T113,"Jaar",X$83)), "", GETPIVOTDATA("% GG≥2 detectie",'DT 3 GG2plus'!$B$19,"Lab",$T113,"Jaar",X$83))</f>
        <v/>
      </c>
      <c r="Y113" s="23" t="str">
        <f>IF(ISERROR(GETPIVOTDATA("% GG≥2 detectie",'DT 3 GG2plus'!$B$19,"Lab",$T113,"Jaar",Y$83)), "", GETPIVOTDATA("% GG≥2 detectie",'DT 3 GG2plus'!$B$19,"Lab",$T113,"Jaar",Y$83))</f>
        <v/>
      </c>
      <c r="Z113" s="23" t="str">
        <f>IF(ISERROR(GETPIVOTDATA("% GG≥2 detectie",'DT 3 GG2plus'!$B$19,"Lab",$T113,"Jaar",Z$83)), "", GETPIVOTDATA("% GG≥2 detectie",'DT 3 GG2plus'!$B$19,"Lab",$T113,"Jaar",Z$83))</f>
        <v/>
      </c>
      <c r="AA113" s="23">
        <f>IF(ISERROR(GETPIVOTDATA("% GG≥2 detectie",'DT 3 GG2plus'!$B$19,"Lab",$T113,"Jaar",AA$83)), "", GETPIVOTDATA("% GG≥2 detectie",'DT 3 GG2plus'!$B$19,"Lab",$T113,"Jaar",AA$83))</f>
        <v>60</v>
      </c>
      <c r="AC113" s="9">
        <f>IF('DT 4 MRI'!A48="", "",'DT 4 MRI'!A48)</f>
        <v>31</v>
      </c>
      <c r="AD113" s="23">
        <f>IF(ISERROR(GETPIVOTDATA("% geschatte MRI implementatie",'DT 4 MRI'!$B$19,"Lab",$AC113,"Jaar",AD$83)), "", GETPIVOTDATA("% geschatte MRI implementatie",'DT 4 MRI'!$B$19,"Lab",$AC113,"Jaar",AD$83))</f>
        <v>3.4</v>
      </c>
      <c r="AE113" s="23" t="str">
        <f>IF(ISERROR(GETPIVOTDATA("% geschatte MRI implementatie",'DT 4 MRI'!$B$19,"Lab",$AC113,"Jaar",AE$83)), "", GETPIVOTDATA("% geschatte MRI implementatie",'DT 4 MRI'!$B$19,"Lab",$AC113,"Jaar",AE$83))</f>
        <v/>
      </c>
      <c r="AF113" s="23" t="str">
        <f>IF(ISERROR(GETPIVOTDATA("% geschatte MRI implementatie",'DT 4 MRI'!$B$19,"Lab",$AC113,"Jaar",AF$83)), "", GETPIVOTDATA("% geschatte MRI implementatie",'DT 4 MRI'!$B$19,"Lab",$AC113,"Jaar",AF$83))</f>
        <v/>
      </c>
      <c r="AG113" s="23" t="str">
        <f>IF(ISERROR(GETPIVOTDATA("% geschatte MRI implementatie",'DT 4 MRI'!$B$19,"Lab",$AC113,"Jaar",AG$83)), "", GETPIVOTDATA("% geschatte MRI implementatie",'DT 4 MRI'!$B$19,"Lab",$AC113,"Jaar",AG$83))</f>
        <v/>
      </c>
      <c r="AH113" s="23" t="str">
        <f>IF(ISERROR(GETPIVOTDATA("% geschatte MRI implementatie",'DT 4 MRI'!$B$19,"Lab",$AC113,"Jaar",AH$83)), "", GETPIVOTDATA("% geschatte MRI implementatie",'DT 4 MRI'!$B$19,"Lab",$AC113,"Jaar",AH$83))</f>
        <v/>
      </c>
      <c r="AI113" s="23" t="str">
        <f>IF(ISERROR(GETPIVOTDATA("% geschatte MRI implementatie",'DT 4 MRI'!$B$19,"Lab",$AC113,"Jaar",AI$83)), "", GETPIVOTDATA("% geschatte MRI implementatie",'DT 4 MRI'!$B$19,"Lab",$AC113,"Jaar",AI$83))</f>
        <v/>
      </c>
      <c r="AJ113" s="23">
        <f>IF(ISERROR(GETPIVOTDATA("% geschatte MRI implementatie",'DT 4 MRI'!$B$19,"Lab",$AC113,"Jaar",AJ$83)), "", GETPIVOTDATA("% geschatte MRI implementatie",'DT 4 MRI'!$B$19,"Lab",$AC113,"Jaar",AJ$83))</f>
        <v>50</v>
      </c>
    </row>
    <row r="114" spans="1:36" s="15" customFormat="1" x14ac:dyDescent="0.3">
      <c r="A114" s="18"/>
      <c r="B114" s="25">
        <f>IF('DT 1 neg biopten'!A49="", "", 'DT 1 neg biopten'!A49)</f>
        <v>32</v>
      </c>
      <c r="C114" s="26">
        <f>IF(ISERROR(GETPIVOTDATA("% Negatief biopt",'DT 1 neg biopten'!$A$17,"Lab",B114,"Jaar",2015)), "", GETPIVOTDATA("% Negatief biopt",'DT 1 neg biopten'!$A$17,"Lab",B114,"Jaar",2015))</f>
        <v>46</v>
      </c>
      <c r="D114" s="26" t="str">
        <f>IF(ISERROR(GETPIVOTDATA("% Negatief biopt",'DT 1 neg biopten'!$A$17,"Lab",$B114,"Jaar",2016)), "", GETPIVOTDATA("% Negatief biopt",'DT 1 neg biopten'!$A$17,"Lab",$B114,"Jaar",2016))</f>
        <v/>
      </c>
      <c r="E114" s="26" t="str">
        <f>IF(ISERROR(GETPIVOTDATA("% Negatief biopt",'DT 1 neg biopten'!$A$17,"Lab",$B114,"Jaar",2017)), "", GETPIVOTDATA("% Negatief biopt",'DT 1 neg biopten'!$A$17,"Lab",$B114,"Jaar",2017))</f>
        <v/>
      </c>
      <c r="F114" s="26" t="str">
        <f>IF(ISERROR(GETPIVOTDATA("% Negatief biopt",'DT 1 neg biopten'!$A$17,"Lab",$B114,"Jaar",2018)), "", GETPIVOTDATA("% Negatief biopt",'DT 1 neg biopten'!$A$17,"Lab",$B114,"Jaar",2018))</f>
        <v/>
      </c>
      <c r="G114" s="26" t="str">
        <f>IF(ISERROR(GETPIVOTDATA("% Negatief biopt",'DT 1 neg biopten'!$A$17,"Lab",$B114,"Jaar",2019)), "", GETPIVOTDATA("% Negatief biopt",'DT 1 neg biopten'!$A$17,"Lab",$B114,"Jaar",2019))</f>
        <v/>
      </c>
      <c r="H114" s="26" t="str">
        <f>IF(ISERROR(GETPIVOTDATA("% Negatief biopt",'DT 1 neg biopten'!$A$17,"Lab",$B114,"Jaar",2020)), "", GETPIVOTDATA("% Negatief biopt",'DT 1 neg biopten'!$A$17,"Lab",$B114,"Jaar",2020))</f>
        <v/>
      </c>
      <c r="I114" s="26">
        <f>IF(ISERROR(GETPIVOTDATA("% Negatief biopt",'DT 1 neg biopten'!$A$17,"Lab",$B114,"Jaar",2021)), "", GETPIVOTDATA("% Negatief biopt",'DT 1 neg biopten'!$A$17,"Lab",$B114,"Jaar",2021))</f>
        <v>31</v>
      </c>
      <c r="K114" s="9">
        <f>IF('DT 2 GG1'!A48="", "",'DT 2 GG1'!A48)</f>
        <v>32</v>
      </c>
      <c r="L114" s="23">
        <f>IF(ISERROR(GETPIVOTDATA("% GG1 detectie",'DT 2 GG1'!$B$17,"Lab",$K114,"Jaar",2015)), "", GETPIVOTDATA("% GG1 detectie",'DT 2 GG1'!$B$17,"Lab",$K114,"Jaar",2015))</f>
        <v>25</v>
      </c>
      <c r="M114" s="23" t="str">
        <f>IF(ISERROR(GETPIVOTDATA("% GG1 detectie",'DT 2 GG1'!$B$17,"Lab",$K114,"Jaar",2016)), "", GETPIVOTDATA("% GG1 detectie",'DT 2 GG1'!$B$17,"Lab",$K114,"Jaar",2016))</f>
        <v/>
      </c>
      <c r="N114" s="23" t="str">
        <f>IF(ISERROR(GETPIVOTDATA("% GG1 detectie",'DT 2 GG1'!$B$17,"Lab",$K114,"Jaar",2017)), "", GETPIVOTDATA("% GG1 detectie",'DT 2 GG1'!$B$17,"Lab",$K114,"Jaar",2017))</f>
        <v/>
      </c>
      <c r="O114" s="23" t="str">
        <f>IF(ISERROR(GETPIVOTDATA("% GG1 detectie",'DT 2 GG1'!$B$17,"Lab",$K114,"Jaar",2018)), "", GETPIVOTDATA("% GG1 detectie",'DT 2 GG1'!$B$17,"Lab",$K114,"Jaar",2018))</f>
        <v/>
      </c>
      <c r="P114" s="23" t="str">
        <f>IF(ISERROR(GETPIVOTDATA("% GG1 detectie",'DT 2 GG1'!$B$17,"Lab",$K114,"Jaar",2019)), "", GETPIVOTDATA("% GG1 detectie",'DT 2 GG1'!$B$17,"Lab",$K114,"Jaar",2019))</f>
        <v/>
      </c>
      <c r="Q114" s="23" t="str">
        <f>IF(ISERROR(GETPIVOTDATA("% GG1 detectie",'DT 2 GG1'!$B$17,"Lab",$K114,"Jaar",2020)), "", GETPIVOTDATA("% GG1 detectie",'DT 2 GG1'!$B$17,"Lab",$K114,"Jaar",2020))</f>
        <v/>
      </c>
      <c r="R114" s="23">
        <f>IF(ISERROR(GETPIVOTDATA("% GG1 detectie",'DT 2 GG1'!$B$17,"Lab",$K114,"Jaar",2021)), "", GETPIVOTDATA("% GG1 detectie",'DT 2 GG1'!$B$17,"Lab",$K114,"Jaar",2021))</f>
        <v>19</v>
      </c>
      <c r="T114" s="9">
        <f>IF('DT 3 GG2plus'!A49="", "",'DT 3 GG2plus'!A49)</f>
        <v>32</v>
      </c>
      <c r="U114" s="23">
        <f>IF(ISERROR(GETPIVOTDATA("% GG≥2 detectie",'DT 3 GG2plus'!$B$19,"Lab",$T114,"Jaar",U$83)), "", GETPIVOTDATA("% GG≥2 detectie",'DT 3 GG2plus'!$B$19,"Lab",$T114,"Jaar",U$83))</f>
        <v>29</v>
      </c>
      <c r="V114" s="23" t="str">
        <f>IF(ISERROR(GETPIVOTDATA("% GG≥2 detectie",'DT 3 GG2plus'!$B$19,"Lab",$T114,"Jaar",V$83)), "", GETPIVOTDATA("% GG≥2 detectie",'DT 3 GG2plus'!$B$19,"Lab",$T114,"Jaar",V$83))</f>
        <v/>
      </c>
      <c r="W114" s="23" t="str">
        <f>IF(ISERROR(GETPIVOTDATA("% GG≥2 detectie",'DT 3 GG2plus'!$B$19,"Lab",$T114,"Jaar",W$83)), "", GETPIVOTDATA("% GG≥2 detectie",'DT 3 GG2plus'!$B$19,"Lab",$T114,"Jaar",W$83))</f>
        <v/>
      </c>
      <c r="X114" s="23" t="str">
        <f>IF(ISERROR(GETPIVOTDATA("% GG≥2 detectie",'DT 3 GG2plus'!$B$19,"Lab",$T114,"Jaar",X$83)), "", GETPIVOTDATA("% GG≥2 detectie",'DT 3 GG2plus'!$B$19,"Lab",$T114,"Jaar",X$83))</f>
        <v/>
      </c>
      <c r="Y114" s="23" t="str">
        <f>IF(ISERROR(GETPIVOTDATA("% GG≥2 detectie",'DT 3 GG2plus'!$B$19,"Lab",$T114,"Jaar",Y$83)), "", GETPIVOTDATA("% GG≥2 detectie",'DT 3 GG2plus'!$B$19,"Lab",$T114,"Jaar",Y$83))</f>
        <v/>
      </c>
      <c r="Z114" s="23" t="str">
        <f>IF(ISERROR(GETPIVOTDATA("% GG≥2 detectie",'DT 3 GG2plus'!$B$19,"Lab",$T114,"Jaar",Z$83)), "", GETPIVOTDATA("% GG≥2 detectie",'DT 3 GG2plus'!$B$19,"Lab",$T114,"Jaar",Z$83))</f>
        <v/>
      </c>
      <c r="AA114" s="23">
        <f>IF(ISERROR(GETPIVOTDATA("% GG≥2 detectie",'DT 3 GG2plus'!$B$19,"Lab",$T114,"Jaar",AA$83)), "", GETPIVOTDATA("% GG≥2 detectie",'DT 3 GG2plus'!$B$19,"Lab",$T114,"Jaar",AA$83))</f>
        <v>51</v>
      </c>
      <c r="AC114" s="9">
        <f>IF('DT 4 MRI'!A49="", "",'DT 4 MRI'!A49)</f>
        <v>32</v>
      </c>
      <c r="AD114" s="23">
        <f>IF(ISERROR(GETPIVOTDATA("% geschatte MRI implementatie",'DT 4 MRI'!$B$19,"Lab",$AC114,"Jaar",AD$83)), "", GETPIVOTDATA("% geschatte MRI implementatie",'DT 4 MRI'!$B$19,"Lab",$AC114,"Jaar",AD$83))</f>
        <v>0.3</v>
      </c>
      <c r="AE114" s="23" t="str">
        <f>IF(ISERROR(GETPIVOTDATA("% geschatte MRI implementatie",'DT 4 MRI'!$B$19,"Lab",$AC114,"Jaar",AE$83)), "", GETPIVOTDATA("% geschatte MRI implementatie",'DT 4 MRI'!$B$19,"Lab",$AC114,"Jaar",AE$83))</f>
        <v/>
      </c>
      <c r="AF114" s="23" t="str">
        <f>IF(ISERROR(GETPIVOTDATA("% geschatte MRI implementatie",'DT 4 MRI'!$B$19,"Lab",$AC114,"Jaar",AF$83)), "", GETPIVOTDATA("% geschatte MRI implementatie",'DT 4 MRI'!$B$19,"Lab",$AC114,"Jaar",AF$83))</f>
        <v/>
      </c>
      <c r="AG114" s="23" t="str">
        <f>IF(ISERROR(GETPIVOTDATA("% geschatte MRI implementatie",'DT 4 MRI'!$B$19,"Lab",$AC114,"Jaar",AG$83)), "", GETPIVOTDATA("% geschatte MRI implementatie",'DT 4 MRI'!$B$19,"Lab",$AC114,"Jaar",AG$83))</f>
        <v/>
      </c>
      <c r="AH114" s="23" t="str">
        <f>IF(ISERROR(GETPIVOTDATA("% geschatte MRI implementatie",'DT 4 MRI'!$B$19,"Lab",$AC114,"Jaar",AH$83)), "", GETPIVOTDATA("% geschatte MRI implementatie",'DT 4 MRI'!$B$19,"Lab",$AC114,"Jaar",AH$83))</f>
        <v/>
      </c>
      <c r="AI114" s="23" t="str">
        <f>IF(ISERROR(GETPIVOTDATA("% geschatte MRI implementatie",'DT 4 MRI'!$B$19,"Lab",$AC114,"Jaar",AI$83)), "", GETPIVOTDATA("% geschatte MRI implementatie",'DT 4 MRI'!$B$19,"Lab",$AC114,"Jaar",AI$83))</f>
        <v/>
      </c>
      <c r="AJ114" s="23">
        <f>IF(ISERROR(GETPIVOTDATA("% geschatte MRI implementatie",'DT 4 MRI'!$B$19,"Lab",$AC114,"Jaar",AJ$83)), "", GETPIVOTDATA("% geschatte MRI implementatie",'DT 4 MRI'!$B$19,"Lab",$AC114,"Jaar",AJ$83))</f>
        <v>27</v>
      </c>
    </row>
    <row r="115" spans="1:36" s="15" customFormat="1" x14ac:dyDescent="0.3">
      <c r="A115" s="18"/>
      <c r="B115" s="25">
        <f>IF('DT 1 neg biopten'!A50="", "", 'DT 1 neg biopten'!A50)</f>
        <v>33</v>
      </c>
      <c r="C115" s="26">
        <f>IF(ISERROR(GETPIVOTDATA("% Negatief biopt",'DT 1 neg biopten'!$A$17,"Lab",B115,"Jaar",2015)), "", GETPIVOTDATA("% Negatief biopt",'DT 1 neg biopten'!$A$17,"Lab",B115,"Jaar",2015))</f>
        <v>45</v>
      </c>
      <c r="D115" s="26" t="str">
        <f>IF(ISERROR(GETPIVOTDATA("% Negatief biopt",'DT 1 neg biopten'!$A$17,"Lab",$B115,"Jaar",2016)), "", GETPIVOTDATA("% Negatief biopt",'DT 1 neg biopten'!$A$17,"Lab",$B115,"Jaar",2016))</f>
        <v/>
      </c>
      <c r="E115" s="26" t="str">
        <f>IF(ISERROR(GETPIVOTDATA("% Negatief biopt",'DT 1 neg biopten'!$A$17,"Lab",$B115,"Jaar",2017)), "", GETPIVOTDATA("% Negatief biopt",'DT 1 neg biopten'!$A$17,"Lab",$B115,"Jaar",2017))</f>
        <v/>
      </c>
      <c r="F115" s="26" t="str">
        <f>IF(ISERROR(GETPIVOTDATA("% Negatief biopt",'DT 1 neg biopten'!$A$17,"Lab",$B115,"Jaar",2018)), "", GETPIVOTDATA("% Negatief biopt",'DT 1 neg biopten'!$A$17,"Lab",$B115,"Jaar",2018))</f>
        <v/>
      </c>
      <c r="G115" s="26" t="str">
        <f>IF(ISERROR(GETPIVOTDATA("% Negatief biopt",'DT 1 neg biopten'!$A$17,"Lab",$B115,"Jaar",2019)), "", GETPIVOTDATA("% Negatief biopt",'DT 1 neg biopten'!$A$17,"Lab",$B115,"Jaar",2019))</f>
        <v/>
      </c>
      <c r="H115" s="26" t="str">
        <f>IF(ISERROR(GETPIVOTDATA("% Negatief biopt",'DT 1 neg biopten'!$A$17,"Lab",$B115,"Jaar",2020)), "", GETPIVOTDATA("% Negatief biopt",'DT 1 neg biopten'!$A$17,"Lab",$B115,"Jaar",2020))</f>
        <v/>
      </c>
      <c r="I115" s="26">
        <f>IF(ISERROR(GETPIVOTDATA("% Negatief biopt",'DT 1 neg biopten'!$A$17,"Lab",$B115,"Jaar",2021)), "", GETPIVOTDATA("% Negatief biopt",'DT 1 neg biopten'!$A$17,"Lab",$B115,"Jaar",2021))</f>
        <v>27</v>
      </c>
      <c r="K115" s="9">
        <f>IF('DT 2 GG1'!A49="", "",'DT 2 GG1'!A49)</f>
        <v>33</v>
      </c>
      <c r="L115" s="23">
        <f>IF(ISERROR(GETPIVOTDATA("% GG1 detectie",'DT 2 GG1'!$B$17,"Lab",$K115,"Jaar",2015)), "", GETPIVOTDATA("% GG1 detectie",'DT 2 GG1'!$B$17,"Lab",$K115,"Jaar",2015))</f>
        <v>20</v>
      </c>
      <c r="M115" s="23" t="str">
        <f>IF(ISERROR(GETPIVOTDATA("% GG1 detectie",'DT 2 GG1'!$B$17,"Lab",$K115,"Jaar",2016)), "", GETPIVOTDATA("% GG1 detectie",'DT 2 GG1'!$B$17,"Lab",$K115,"Jaar",2016))</f>
        <v/>
      </c>
      <c r="N115" s="23" t="str">
        <f>IF(ISERROR(GETPIVOTDATA("% GG1 detectie",'DT 2 GG1'!$B$17,"Lab",$K115,"Jaar",2017)), "", GETPIVOTDATA("% GG1 detectie",'DT 2 GG1'!$B$17,"Lab",$K115,"Jaar",2017))</f>
        <v/>
      </c>
      <c r="O115" s="23" t="str">
        <f>IF(ISERROR(GETPIVOTDATA("% GG1 detectie",'DT 2 GG1'!$B$17,"Lab",$K115,"Jaar",2018)), "", GETPIVOTDATA("% GG1 detectie",'DT 2 GG1'!$B$17,"Lab",$K115,"Jaar",2018))</f>
        <v/>
      </c>
      <c r="P115" s="23" t="str">
        <f>IF(ISERROR(GETPIVOTDATA("% GG1 detectie",'DT 2 GG1'!$B$17,"Lab",$K115,"Jaar",2019)), "", GETPIVOTDATA("% GG1 detectie",'DT 2 GG1'!$B$17,"Lab",$K115,"Jaar",2019))</f>
        <v/>
      </c>
      <c r="Q115" s="23" t="str">
        <f>IF(ISERROR(GETPIVOTDATA("% GG1 detectie",'DT 2 GG1'!$B$17,"Lab",$K115,"Jaar",2020)), "", GETPIVOTDATA("% GG1 detectie",'DT 2 GG1'!$B$17,"Lab",$K115,"Jaar",2020))</f>
        <v/>
      </c>
      <c r="R115" s="23">
        <f>IF(ISERROR(GETPIVOTDATA("% GG1 detectie",'DT 2 GG1'!$B$17,"Lab",$K115,"Jaar",2021)), "", GETPIVOTDATA("% GG1 detectie",'DT 2 GG1'!$B$17,"Lab",$K115,"Jaar",2021))</f>
        <v>18</v>
      </c>
      <c r="T115" s="9">
        <f>IF('DT 3 GG2plus'!A50="", "",'DT 3 GG2plus'!A50)</f>
        <v>33</v>
      </c>
      <c r="U115" s="23">
        <f>IF(ISERROR(GETPIVOTDATA("% GG≥2 detectie",'DT 3 GG2plus'!$B$19,"Lab",$T115,"Jaar",U$83)), "", GETPIVOTDATA("% GG≥2 detectie",'DT 3 GG2plus'!$B$19,"Lab",$T115,"Jaar",U$83))</f>
        <v>35</v>
      </c>
      <c r="V115" s="23" t="str">
        <f>IF(ISERROR(GETPIVOTDATA("% GG≥2 detectie",'DT 3 GG2plus'!$B$19,"Lab",$T115,"Jaar",V$83)), "", GETPIVOTDATA("% GG≥2 detectie",'DT 3 GG2plus'!$B$19,"Lab",$T115,"Jaar",V$83))</f>
        <v/>
      </c>
      <c r="W115" s="23" t="str">
        <f>IF(ISERROR(GETPIVOTDATA("% GG≥2 detectie",'DT 3 GG2plus'!$B$19,"Lab",$T115,"Jaar",W$83)), "", GETPIVOTDATA("% GG≥2 detectie",'DT 3 GG2plus'!$B$19,"Lab",$T115,"Jaar",W$83))</f>
        <v/>
      </c>
      <c r="X115" s="23" t="str">
        <f>IF(ISERROR(GETPIVOTDATA("% GG≥2 detectie",'DT 3 GG2plus'!$B$19,"Lab",$T115,"Jaar",X$83)), "", GETPIVOTDATA("% GG≥2 detectie",'DT 3 GG2plus'!$B$19,"Lab",$T115,"Jaar",X$83))</f>
        <v/>
      </c>
      <c r="Y115" s="23" t="str">
        <f>IF(ISERROR(GETPIVOTDATA("% GG≥2 detectie",'DT 3 GG2plus'!$B$19,"Lab",$T115,"Jaar",Y$83)), "", GETPIVOTDATA("% GG≥2 detectie",'DT 3 GG2plus'!$B$19,"Lab",$T115,"Jaar",Y$83))</f>
        <v/>
      </c>
      <c r="Z115" s="23" t="str">
        <f>IF(ISERROR(GETPIVOTDATA("% GG≥2 detectie",'DT 3 GG2plus'!$B$19,"Lab",$T115,"Jaar",Z$83)), "", GETPIVOTDATA("% GG≥2 detectie",'DT 3 GG2plus'!$B$19,"Lab",$T115,"Jaar",Z$83))</f>
        <v/>
      </c>
      <c r="AA115" s="23">
        <f>IF(ISERROR(GETPIVOTDATA("% GG≥2 detectie",'DT 3 GG2plus'!$B$19,"Lab",$T115,"Jaar",AA$83)), "", GETPIVOTDATA("% GG≥2 detectie",'DT 3 GG2plus'!$B$19,"Lab",$T115,"Jaar",AA$83))</f>
        <v>55</v>
      </c>
      <c r="AC115" s="9">
        <f>IF('DT 4 MRI'!A50="", "",'DT 4 MRI'!A50)</f>
        <v>33</v>
      </c>
      <c r="AD115" s="23">
        <f>IF(ISERROR(GETPIVOTDATA("% geschatte MRI implementatie",'DT 4 MRI'!$B$19,"Lab",$AC115,"Jaar",AD$83)), "", GETPIVOTDATA("% geschatte MRI implementatie",'DT 4 MRI'!$B$19,"Lab",$AC115,"Jaar",AD$83))</f>
        <v>13</v>
      </c>
      <c r="AE115" s="23" t="str">
        <f>IF(ISERROR(GETPIVOTDATA("% geschatte MRI implementatie",'DT 4 MRI'!$B$19,"Lab",$AC115,"Jaar",AE$83)), "", GETPIVOTDATA("% geschatte MRI implementatie",'DT 4 MRI'!$B$19,"Lab",$AC115,"Jaar",AE$83))</f>
        <v/>
      </c>
      <c r="AF115" s="23" t="str">
        <f>IF(ISERROR(GETPIVOTDATA("% geschatte MRI implementatie",'DT 4 MRI'!$B$19,"Lab",$AC115,"Jaar",AF$83)), "", GETPIVOTDATA("% geschatte MRI implementatie",'DT 4 MRI'!$B$19,"Lab",$AC115,"Jaar",AF$83))</f>
        <v/>
      </c>
      <c r="AG115" s="23" t="str">
        <f>IF(ISERROR(GETPIVOTDATA("% geschatte MRI implementatie",'DT 4 MRI'!$B$19,"Lab",$AC115,"Jaar",AG$83)), "", GETPIVOTDATA("% geschatte MRI implementatie",'DT 4 MRI'!$B$19,"Lab",$AC115,"Jaar",AG$83))</f>
        <v/>
      </c>
      <c r="AH115" s="23" t="str">
        <f>IF(ISERROR(GETPIVOTDATA("% geschatte MRI implementatie",'DT 4 MRI'!$B$19,"Lab",$AC115,"Jaar",AH$83)), "", GETPIVOTDATA("% geschatte MRI implementatie",'DT 4 MRI'!$B$19,"Lab",$AC115,"Jaar",AH$83))</f>
        <v/>
      </c>
      <c r="AI115" s="23" t="str">
        <f>IF(ISERROR(GETPIVOTDATA("% geschatte MRI implementatie",'DT 4 MRI'!$B$19,"Lab",$AC115,"Jaar",AI$83)), "", GETPIVOTDATA("% geschatte MRI implementatie",'DT 4 MRI'!$B$19,"Lab",$AC115,"Jaar",AI$83))</f>
        <v/>
      </c>
      <c r="AJ115" s="23">
        <f>IF(ISERROR(GETPIVOTDATA("% geschatte MRI implementatie",'DT 4 MRI'!$B$19,"Lab",$AC115,"Jaar",AJ$83)), "", GETPIVOTDATA("% geschatte MRI implementatie",'DT 4 MRI'!$B$19,"Lab",$AC115,"Jaar",AJ$83))</f>
        <v>65</v>
      </c>
    </row>
    <row r="116" spans="1:36" s="15" customFormat="1" x14ac:dyDescent="0.3">
      <c r="A116" s="18"/>
      <c r="B116" s="25">
        <f>IF('DT 1 neg biopten'!A51="", "", 'DT 1 neg biopten'!A51)</f>
        <v>34</v>
      </c>
      <c r="C116" s="26">
        <f>IF(ISERROR(GETPIVOTDATA("% Negatief biopt",'DT 1 neg biopten'!$A$17,"Lab",B116,"Jaar",2015)), "", GETPIVOTDATA("% Negatief biopt",'DT 1 neg biopten'!$A$17,"Lab",B116,"Jaar",2015))</f>
        <v>43</v>
      </c>
      <c r="D116" s="26" t="str">
        <f>IF(ISERROR(GETPIVOTDATA("% Negatief biopt",'DT 1 neg biopten'!$A$17,"Lab",$B116,"Jaar",2016)), "", GETPIVOTDATA("% Negatief biopt",'DT 1 neg biopten'!$A$17,"Lab",$B116,"Jaar",2016))</f>
        <v/>
      </c>
      <c r="E116" s="26" t="str">
        <f>IF(ISERROR(GETPIVOTDATA("% Negatief biopt",'DT 1 neg biopten'!$A$17,"Lab",$B116,"Jaar",2017)), "", GETPIVOTDATA("% Negatief biopt",'DT 1 neg biopten'!$A$17,"Lab",$B116,"Jaar",2017))</f>
        <v/>
      </c>
      <c r="F116" s="26" t="str">
        <f>IF(ISERROR(GETPIVOTDATA("% Negatief biopt",'DT 1 neg biopten'!$A$17,"Lab",$B116,"Jaar",2018)), "", GETPIVOTDATA("% Negatief biopt",'DT 1 neg biopten'!$A$17,"Lab",$B116,"Jaar",2018))</f>
        <v/>
      </c>
      <c r="G116" s="26" t="str">
        <f>IF(ISERROR(GETPIVOTDATA("% Negatief biopt",'DT 1 neg biopten'!$A$17,"Lab",$B116,"Jaar",2019)), "", GETPIVOTDATA("% Negatief biopt",'DT 1 neg biopten'!$A$17,"Lab",$B116,"Jaar",2019))</f>
        <v/>
      </c>
      <c r="H116" s="26" t="str">
        <f>IF(ISERROR(GETPIVOTDATA("% Negatief biopt",'DT 1 neg biopten'!$A$17,"Lab",$B116,"Jaar",2020)), "", GETPIVOTDATA("% Negatief biopt",'DT 1 neg biopten'!$A$17,"Lab",$B116,"Jaar",2020))</f>
        <v/>
      </c>
      <c r="I116" s="26">
        <f>IF(ISERROR(GETPIVOTDATA("% Negatief biopt",'DT 1 neg biopten'!$A$17,"Lab",$B116,"Jaar",2021)), "", GETPIVOTDATA("% Negatief biopt",'DT 1 neg biopten'!$A$17,"Lab",$B116,"Jaar",2021))</f>
        <v>28</v>
      </c>
      <c r="K116" s="9">
        <f>IF('DT 2 GG1'!A50="", "",'DT 2 GG1'!A50)</f>
        <v>34</v>
      </c>
      <c r="L116" s="23">
        <f>IF(ISERROR(GETPIVOTDATA("% GG1 detectie",'DT 2 GG1'!$B$17,"Lab",$K116,"Jaar",2015)), "", GETPIVOTDATA("% GG1 detectie",'DT 2 GG1'!$B$17,"Lab",$K116,"Jaar",2015))</f>
        <v>24</v>
      </c>
      <c r="M116" s="23" t="str">
        <f>IF(ISERROR(GETPIVOTDATA("% GG1 detectie",'DT 2 GG1'!$B$17,"Lab",$K116,"Jaar",2016)), "", GETPIVOTDATA("% GG1 detectie",'DT 2 GG1'!$B$17,"Lab",$K116,"Jaar",2016))</f>
        <v/>
      </c>
      <c r="N116" s="23" t="str">
        <f>IF(ISERROR(GETPIVOTDATA("% GG1 detectie",'DT 2 GG1'!$B$17,"Lab",$K116,"Jaar",2017)), "", GETPIVOTDATA("% GG1 detectie",'DT 2 GG1'!$B$17,"Lab",$K116,"Jaar",2017))</f>
        <v/>
      </c>
      <c r="O116" s="23" t="str">
        <f>IF(ISERROR(GETPIVOTDATA("% GG1 detectie",'DT 2 GG1'!$B$17,"Lab",$K116,"Jaar",2018)), "", GETPIVOTDATA("% GG1 detectie",'DT 2 GG1'!$B$17,"Lab",$K116,"Jaar",2018))</f>
        <v/>
      </c>
      <c r="P116" s="23" t="str">
        <f>IF(ISERROR(GETPIVOTDATA("% GG1 detectie",'DT 2 GG1'!$B$17,"Lab",$K116,"Jaar",2019)), "", GETPIVOTDATA("% GG1 detectie",'DT 2 GG1'!$B$17,"Lab",$K116,"Jaar",2019))</f>
        <v/>
      </c>
      <c r="Q116" s="23" t="str">
        <f>IF(ISERROR(GETPIVOTDATA("% GG1 detectie",'DT 2 GG1'!$B$17,"Lab",$K116,"Jaar",2020)), "", GETPIVOTDATA("% GG1 detectie",'DT 2 GG1'!$B$17,"Lab",$K116,"Jaar",2020))</f>
        <v/>
      </c>
      <c r="R116" s="23">
        <f>IF(ISERROR(GETPIVOTDATA("% GG1 detectie",'DT 2 GG1'!$B$17,"Lab",$K116,"Jaar",2021)), "", GETPIVOTDATA("% GG1 detectie",'DT 2 GG1'!$B$17,"Lab",$K116,"Jaar",2021))</f>
        <v>16</v>
      </c>
      <c r="T116" s="9">
        <f>IF('DT 3 GG2plus'!A51="", "",'DT 3 GG2plus'!A51)</f>
        <v>34</v>
      </c>
      <c r="U116" s="23">
        <f>IF(ISERROR(GETPIVOTDATA("% GG≥2 detectie",'DT 3 GG2plus'!$B$19,"Lab",$T116,"Jaar",U$83)), "", GETPIVOTDATA("% GG≥2 detectie",'DT 3 GG2plus'!$B$19,"Lab",$T116,"Jaar",U$83))</f>
        <v>32</v>
      </c>
      <c r="V116" s="23" t="str">
        <f>IF(ISERROR(GETPIVOTDATA("% GG≥2 detectie",'DT 3 GG2plus'!$B$19,"Lab",$T116,"Jaar",V$83)), "", GETPIVOTDATA("% GG≥2 detectie",'DT 3 GG2plus'!$B$19,"Lab",$T116,"Jaar",V$83))</f>
        <v/>
      </c>
      <c r="W116" s="23" t="str">
        <f>IF(ISERROR(GETPIVOTDATA("% GG≥2 detectie",'DT 3 GG2plus'!$B$19,"Lab",$T116,"Jaar",W$83)), "", GETPIVOTDATA("% GG≥2 detectie",'DT 3 GG2plus'!$B$19,"Lab",$T116,"Jaar",W$83))</f>
        <v/>
      </c>
      <c r="X116" s="23" t="str">
        <f>IF(ISERROR(GETPIVOTDATA("% GG≥2 detectie",'DT 3 GG2plus'!$B$19,"Lab",$T116,"Jaar",X$83)), "", GETPIVOTDATA("% GG≥2 detectie",'DT 3 GG2plus'!$B$19,"Lab",$T116,"Jaar",X$83))</f>
        <v/>
      </c>
      <c r="Y116" s="23" t="str">
        <f>IF(ISERROR(GETPIVOTDATA("% GG≥2 detectie",'DT 3 GG2plus'!$B$19,"Lab",$T116,"Jaar",Y$83)), "", GETPIVOTDATA("% GG≥2 detectie",'DT 3 GG2plus'!$B$19,"Lab",$T116,"Jaar",Y$83))</f>
        <v/>
      </c>
      <c r="Z116" s="23" t="str">
        <f>IF(ISERROR(GETPIVOTDATA("% GG≥2 detectie",'DT 3 GG2plus'!$B$19,"Lab",$T116,"Jaar",Z$83)), "", GETPIVOTDATA("% GG≥2 detectie",'DT 3 GG2plus'!$B$19,"Lab",$T116,"Jaar",Z$83))</f>
        <v/>
      </c>
      <c r="AA116" s="23">
        <f>IF(ISERROR(GETPIVOTDATA("% GG≥2 detectie",'DT 3 GG2plus'!$B$19,"Lab",$T116,"Jaar",AA$83)), "", GETPIVOTDATA("% GG≥2 detectie",'DT 3 GG2plus'!$B$19,"Lab",$T116,"Jaar",AA$83))</f>
        <v>56</v>
      </c>
      <c r="AC116" s="9">
        <f>IF('DT 4 MRI'!A51="", "",'DT 4 MRI'!A51)</f>
        <v>34</v>
      </c>
      <c r="AD116" s="23">
        <f>IF(ISERROR(GETPIVOTDATA("% geschatte MRI implementatie",'DT 4 MRI'!$B$19,"Lab",$AC116,"Jaar",AD$83)), "", GETPIVOTDATA("% geschatte MRI implementatie",'DT 4 MRI'!$B$19,"Lab",$AC116,"Jaar",AD$83))</f>
        <v>3.4</v>
      </c>
      <c r="AE116" s="23" t="str">
        <f>IF(ISERROR(GETPIVOTDATA("% geschatte MRI implementatie",'DT 4 MRI'!$B$19,"Lab",$AC116,"Jaar",AE$83)), "", GETPIVOTDATA("% geschatte MRI implementatie",'DT 4 MRI'!$B$19,"Lab",$AC116,"Jaar",AE$83))</f>
        <v/>
      </c>
      <c r="AF116" s="23" t="str">
        <f>IF(ISERROR(GETPIVOTDATA("% geschatte MRI implementatie",'DT 4 MRI'!$B$19,"Lab",$AC116,"Jaar",AF$83)), "", GETPIVOTDATA("% geschatte MRI implementatie",'DT 4 MRI'!$B$19,"Lab",$AC116,"Jaar",AF$83))</f>
        <v/>
      </c>
      <c r="AG116" s="23" t="str">
        <f>IF(ISERROR(GETPIVOTDATA("% geschatte MRI implementatie",'DT 4 MRI'!$B$19,"Lab",$AC116,"Jaar",AG$83)), "", GETPIVOTDATA("% geschatte MRI implementatie",'DT 4 MRI'!$B$19,"Lab",$AC116,"Jaar",AG$83))</f>
        <v/>
      </c>
      <c r="AH116" s="23" t="str">
        <f>IF(ISERROR(GETPIVOTDATA("% geschatte MRI implementatie",'DT 4 MRI'!$B$19,"Lab",$AC116,"Jaar",AH$83)), "", GETPIVOTDATA("% geschatte MRI implementatie",'DT 4 MRI'!$B$19,"Lab",$AC116,"Jaar",AH$83))</f>
        <v/>
      </c>
      <c r="AI116" s="23" t="str">
        <f>IF(ISERROR(GETPIVOTDATA("% geschatte MRI implementatie",'DT 4 MRI'!$B$19,"Lab",$AC116,"Jaar",AI$83)), "", GETPIVOTDATA("% geschatte MRI implementatie",'DT 4 MRI'!$B$19,"Lab",$AC116,"Jaar",AI$83))</f>
        <v/>
      </c>
      <c r="AJ116" s="23">
        <f>IF(ISERROR(GETPIVOTDATA("% geschatte MRI implementatie",'DT 4 MRI'!$B$19,"Lab",$AC116,"Jaar",AJ$83)), "", GETPIVOTDATA("% geschatte MRI implementatie",'DT 4 MRI'!$B$19,"Lab",$AC116,"Jaar",AJ$83))</f>
        <v>43</v>
      </c>
    </row>
    <row r="117" spans="1:36" s="15" customFormat="1" x14ac:dyDescent="0.3">
      <c r="A117" s="18"/>
      <c r="B117" s="25">
        <f>IF('DT 1 neg biopten'!A52="", "", 'DT 1 neg biopten'!A52)</f>
        <v>35</v>
      </c>
      <c r="C117" s="26">
        <f>IF(ISERROR(GETPIVOTDATA("% Negatief biopt",'DT 1 neg biopten'!$A$17,"Lab",B117,"Jaar",2015)), "", GETPIVOTDATA("% Negatief biopt",'DT 1 neg biopten'!$A$17,"Lab",B117,"Jaar",2015))</f>
        <v>52</v>
      </c>
      <c r="D117" s="26" t="str">
        <f>IF(ISERROR(GETPIVOTDATA("% Negatief biopt",'DT 1 neg biopten'!$A$17,"Lab",$B117,"Jaar",2016)), "", GETPIVOTDATA("% Negatief biopt",'DT 1 neg biopten'!$A$17,"Lab",$B117,"Jaar",2016))</f>
        <v/>
      </c>
      <c r="E117" s="26" t="str">
        <f>IF(ISERROR(GETPIVOTDATA("% Negatief biopt",'DT 1 neg biopten'!$A$17,"Lab",$B117,"Jaar",2017)), "", GETPIVOTDATA("% Negatief biopt",'DT 1 neg biopten'!$A$17,"Lab",$B117,"Jaar",2017))</f>
        <v/>
      </c>
      <c r="F117" s="26" t="str">
        <f>IF(ISERROR(GETPIVOTDATA("% Negatief biopt",'DT 1 neg biopten'!$A$17,"Lab",$B117,"Jaar",2018)), "", GETPIVOTDATA("% Negatief biopt",'DT 1 neg biopten'!$A$17,"Lab",$B117,"Jaar",2018))</f>
        <v/>
      </c>
      <c r="G117" s="26" t="str">
        <f>IF(ISERROR(GETPIVOTDATA("% Negatief biopt",'DT 1 neg biopten'!$A$17,"Lab",$B117,"Jaar",2019)), "", GETPIVOTDATA("% Negatief biopt",'DT 1 neg biopten'!$A$17,"Lab",$B117,"Jaar",2019))</f>
        <v/>
      </c>
      <c r="H117" s="26" t="str">
        <f>IF(ISERROR(GETPIVOTDATA("% Negatief biopt",'DT 1 neg biopten'!$A$17,"Lab",$B117,"Jaar",2020)), "", GETPIVOTDATA("% Negatief biopt",'DT 1 neg biopten'!$A$17,"Lab",$B117,"Jaar",2020))</f>
        <v/>
      </c>
      <c r="I117" s="26">
        <f>IF(ISERROR(GETPIVOTDATA("% Negatief biopt",'DT 1 neg biopten'!$A$17,"Lab",$B117,"Jaar",2021)), "", GETPIVOTDATA("% Negatief biopt",'DT 1 neg biopten'!$A$17,"Lab",$B117,"Jaar",2021))</f>
        <v>28</v>
      </c>
      <c r="K117" s="9">
        <f>IF('DT 2 GG1'!A51="", "",'DT 2 GG1'!A51)</f>
        <v>35</v>
      </c>
      <c r="L117" s="23">
        <f>IF(ISERROR(GETPIVOTDATA("% GG1 detectie",'DT 2 GG1'!$B$17,"Lab",$K117,"Jaar",2015)), "", GETPIVOTDATA("% GG1 detectie",'DT 2 GG1'!$B$17,"Lab",$K117,"Jaar",2015))</f>
        <v>17</v>
      </c>
      <c r="M117" s="23" t="str">
        <f>IF(ISERROR(GETPIVOTDATA("% GG1 detectie",'DT 2 GG1'!$B$17,"Lab",$K117,"Jaar",2016)), "", GETPIVOTDATA("% GG1 detectie",'DT 2 GG1'!$B$17,"Lab",$K117,"Jaar",2016))</f>
        <v/>
      </c>
      <c r="N117" s="23" t="str">
        <f>IF(ISERROR(GETPIVOTDATA("% GG1 detectie",'DT 2 GG1'!$B$17,"Lab",$K117,"Jaar",2017)), "", GETPIVOTDATA("% GG1 detectie",'DT 2 GG1'!$B$17,"Lab",$K117,"Jaar",2017))</f>
        <v/>
      </c>
      <c r="O117" s="23" t="str">
        <f>IF(ISERROR(GETPIVOTDATA("% GG1 detectie",'DT 2 GG1'!$B$17,"Lab",$K117,"Jaar",2018)), "", GETPIVOTDATA("% GG1 detectie",'DT 2 GG1'!$B$17,"Lab",$K117,"Jaar",2018))</f>
        <v/>
      </c>
      <c r="P117" s="23" t="str">
        <f>IF(ISERROR(GETPIVOTDATA("% GG1 detectie",'DT 2 GG1'!$B$17,"Lab",$K117,"Jaar",2019)), "", GETPIVOTDATA("% GG1 detectie",'DT 2 GG1'!$B$17,"Lab",$K117,"Jaar",2019))</f>
        <v/>
      </c>
      <c r="Q117" s="23" t="str">
        <f>IF(ISERROR(GETPIVOTDATA("% GG1 detectie",'DT 2 GG1'!$B$17,"Lab",$K117,"Jaar",2020)), "", GETPIVOTDATA("% GG1 detectie",'DT 2 GG1'!$B$17,"Lab",$K117,"Jaar",2020))</f>
        <v/>
      </c>
      <c r="R117" s="23">
        <f>IF(ISERROR(GETPIVOTDATA("% GG1 detectie",'DT 2 GG1'!$B$17,"Lab",$K117,"Jaar",2021)), "", GETPIVOTDATA("% GG1 detectie",'DT 2 GG1'!$B$17,"Lab",$K117,"Jaar",2021))</f>
        <v>22</v>
      </c>
      <c r="T117" s="9">
        <f>IF('DT 3 GG2plus'!A52="", "",'DT 3 GG2plus'!A52)</f>
        <v>35</v>
      </c>
      <c r="U117" s="23">
        <f>IF(ISERROR(GETPIVOTDATA("% GG≥2 detectie",'DT 3 GG2plus'!$B$19,"Lab",$T117,"Jaar",U$83)), "", GETPIVOTDATA("% GG≥2 detectie",'DT 3 GG2plus'!$B$19,"Lab",$T117,"Jaar",U$83))</f>
        <v>31</v>
      </c>
      <c r="V117" s="23" t="str">
        <f>IF(ISERROR(GETPIVOTDATA("% GG≥2 detectie",'DT 3 GG2plus'!$B$19,"Lab",$T117,"Jaar",V$83)), "", GETPIVOTDATA("% GG≥2 detectie",'DT 3 GG2plus'!$B$19,"Lab",$T117,"Jaar",V$83))</f>
        <v/>
      </c>
      <c r="W117" s="23" t="str">
        <f>IF(ISERROR(GETPIVOTDATA("% GG≥2 detectie",'DT 3 GG2plus'!$B$19,"Lab",$T117,"Jaar",W$83)), "", GETPIVOTDATA("% GG≥2 detectie",'DT 3 GG2plus'!$B$19,"Lab",$T117,"Jaar",W$83))</f>
        <v/>
      </c>
      <c r="X117" s="23" t="str">
        <f>IF(ISERROR(GETPIVOTDATA("% GG≥2 detectie",'DT 3 GG2plus'!$B$19,"Lab",$T117,"Jaar",X$83)), "", GETPIVOTDATA("% GG≥2 detectie",'DT 3 GG2plus'!$B$19,"Lab",$T117,"Jaar",X$83))</f>
        <v/>
      </c>
      <c r="Y117" s="23" t="str">
        <f>IF(ISERROR(GETPIVOTDATA("% GG≥2 detectie",'DT 3 GG2plus'!$B$19,"Lab",$T117,"Jaar",Y$83)), "", GETPIVOTDATA("% GG≥2 detectie",'DT 3 GG2plus'!$B$19,"Lab",$T117,"Jaar",Y$83))</f>
        <v/>
      </c>
      <c r="Z117" s="23" t="str">
        <f>IF(ISERROR(GETPIVOTDATA("% GG≥2 detectie",'DT 3 GG2plus'!$B$19,"Lab",$T117,"Jaar",Z$83)), "", GETPIVOTDATA("% GG≥2 detectie",'DT 3 GG2plus'!$B$19,"Lab",$T117,"Jaar",Z$83))</f>
        <v/>
      </c>
      <c r="AA117" s="23">
        <f>IF(ISERROR(GETPIVOTDATA("% GG≥2 detectie",'DT 3 GG2plus'!$B$19,"Lab",$T117,"Jaar",AA$83)), "", GETPIVOTDATA("% GG≥2 detectie",'DT 3 GG2plus'!$B$19,"Lab",$T117,"Jaar",AA$83))</f>
        <v>50</v>
      </c>
      <c r="AC117" s="9">
        <f>IF('DT 4 MRI'!A52="", "",'DT 4 MRI'!A52)</f>
        <v>35</v>
      </c>
      <c r="AD117" s="23">
        <f>IF(ISERROR(GETPIVOTDATA("% geschatte MRI implementatie",'DT 4 MRI'!$B$19,"Lab",$AC117,"Jaar",AD$83)), "", GETPIVOTDATA("% geschatte MRI implementatie",'DT 4 MRI'!$B$19,"Lab",$AC117,"Jaar",AD$83))</f>
        <v>0</v>
      </c>
      <c r="AE117" s="23" t="str">
        <f>IF(ISERROR(GETPIVOTDATA("% geschatte MRI implementatie",'DT 4 MRI'!$B$19,"Lab",$AC117,"Jaar",AE$83)), "", GETPIVOTDATA("% geschatte MRI implementatie",'DT 4 MRI'!$B$19,"Lab",$AC117,"Jaar",AE$83))</f>
        <v/>
      </c>
      <c r="AF117" s="23" t="str">
        <f>IF(ISERROR(GETPIVOTDATA("% geschatte MRI implementatie",'DT 4 MRI'!$B$19,"Lab",$AC117,"Jaar",AF$83)), "", GETPIVOTDATA("% geschatte MRI implementatie",'DT 4 MRI'!$B$19,"Lab",$AC117,"Jaar",AF$83))</f>
        <v/>
      </c>
      <c r="AG117" s="23" t="str">
        <f>IF(ISERROR(GETPIVOTDATA("% geschatte MRI implementatie",'DT 4 MRI'!$B$19,"Lab",$AC117,"Jaar",AG$83)), "", GETPIVOTDATA("% geschatte MRI implementatie",'DT 4 MRI'!$B$19,"Lab",$AC117,"Jaar",AG$83))</f>
        <v/>
      </c>
      <c r="AH117" s="23" t="str">
        <f>IF(ISERROR(GETPIVOTDATA("% geschatte MRI implementatie",'DT 4 MRI'!$B$19,"Lab",$AC117,"Jaar",AH$83)), "", GETPIVOTDATA("% geschatte MRI implementatie",'DT 4 MRI'!$B$19,"Lab",$AC117,"Jaar",AH$83))</f>
        <v/>
      </c>
      <c r="AI117" s="23" t="str">
        <f>IF(ISERROR(GETPIVOTDATA("% geschatte MRI implementatie",'DT 4 MRI'!$B$19,"Lab",$AC117,"Jaar",AI$83)), "", GETPIVOTDATA("% geschatte MRI implementatie",'DT 4 MRI'!$B$19,"Lab",$AC117,"Jaar",AI$83))</f>
        <v/>
      </c>
      <c r="AJ117" s="23">
        <f>IF(ISERROR(GETPIVOTDATA("% geschatte MRI implementatie",'DT 4 MRI'!$B$19,"Lab",$AC117,"Jaar",AJ$83)), "", GETPIVOTDATA("% geschatte MRI implementatie",'DT 4 MRI'!$B$19,"Lab",$AC117,"Jaar",AJ$83))</f>
        <v>39</v>
      </c>
    </row>
    <row r="118" spans="1:36" s="15" customFormat="1" x14ac:dyDescent="0.3">
      <c r="A118" s="18"/>
      <c r="B118" s="25">
        <f>IF('DT 1 neg biopten'!A53="", "", 'DT 1 neg biopten'!A53)</f>
        <v>36</v>
      </c>
      <c r="C118" s="26">
        <f>IF(ISERROR(GETPIVOTDATA("% Negatief biopt",'DT 1 neg biopten'!$A$17,"Lab",B118,"Jaar",2015)), "", GETPIVOTDATA("% Negatief biopt",'DT 1 neg biopten'!$A$17,"Lab",B118,"Jaar",2015))</f>
        <v>48</v>
      </c>
      <c r="D118" s="26" t="str">
        <f>IF(ISERROR(GETPIVOTDATA("% Negatief biopt",'DT 1 neg biopten'!$A$17,"Lab",$B118,"Jaar",2016)), "", GETPIVOTDATA("% Negatief biopt",'DT 1 neg biopten'!$A$17,"Lab",$B118,"Jaar",2016))</f>
        <v/>
      </c>
      <c r="E118" s="26" t="str">
        <f>IF(ISERROR(GETPIVOTDATA("% Negatief biopt",'DT 1 neg biopten'!$A$17,"Lab",$B118,"Jaar",2017)), "", GETPIVOTDATA("% Negatief biopt",'DT 1 neg biopten'!$A$17,"Lab",$B118,"Jaar",2017))</f>
        <v/>
      </c>
      <c r="F118" s="26" t="str">
        <f>IF(ISERROR(GETPIVOTDATA("% Negatief biopt",'DT 1 neg biopten'!$A$17,"Lab",$B118,"Jaar",2018)), "", GETPIVOTDATA("% Negatief biopt",'DT 1 neg biopten'!$A$17,"Lab",$B118,"Jaar",2018))</f>
        <v/>
      </c>
      <c r="G118" s="26" t="str">
        <f>IF(ISERROR(GETPIVOTDATA("% Negatief biopt",'DT 1 neg biopten'!$A$17,"Lab",$B118,"Jaar",2019)), "", GETPIVOTDATA("% Negatief biopt",'DT 1 neg biopten'!$A$17,"Lab",$B118,"Jaar",2019))</f>
        <v/>
      </c>
      <c r="H118" s="26" t="str">
        <f>IF(ISERROR(GETPIVOTDATA("% Negatief biopt",'DT 1 neg biopten'!$A$17,"Lab",$B118,"Jaar",2020)), "", GETPIVOTDATA("% Negatief biopt",'DT 1 neg biopten'!$A$17,"Lab",$B118,"Jaar",2020))</f>
        <v/>
      </c>
      <c r="I118" s="26">
        <f>IF(ISERROR(GETPIVOTDATA("% Negatief biopt",'DT 1 neg biopten'!$A$17,"Lab",$B118,"Jaar",2021)), "", GETPIVOTDATA("% Negatief biopt",'DT 1 neg biopten'!$A$17,"Lab",$B118,"Jaar",2021))</f>
        <v>24</v>
      </c>
      <c r="K118" s="9">
        <f>IF('DT 2 GG1'!A52="", "",'DT 2 GG1'!A52)</f>
        <v>36</v>
      </c>
      <c r="L118" s="23">
        <f>IF(ISERROR(GETPIVOTDATA("% GG1 detectie",'DT 2 GG1'!$B$17,"Lab",$K118,"Jaar",2015)), "", GETPIVOTDATA("% GG1 detectie",'DT 2 GG1'!$B$17,"Lab",$K118,"Jaar",2015))</f>
        <v>20</v>
      </c>
      <c r="M118" s="23" t="str">
        <f>IF(ISERROR(GETPIVOTDATA("% GG1 detectie",'DT 2 GG1'!$B$17,"Lab",$K118,"Jaar",2016)), "", GETPIVOTDATA("% GG1 detectie",'DT 2 GG1'!$B$17,"Lab",$K118,"Jaar",2016))</f>
        <v/>
      </c>
      <c r="N118" s="23" t="str">
        <f>IF(ISERROR(GETPIVOTDATA("% GG1 detectie",'DT 2 GG1'!$B$17,"Lab",$K118,"Jaar",2017)), "", GETPIVOTDATA("% GG1 detectie",'DT 2 GG1'!$B$17,"Lab",$K118,"Jaar",2017))</f>
        <v/>
      </c>
      <c r="O118" s="23" t="str">
        <f>IF(ISERROR(GETPIVOTDATA("% GG1 detectie",'DT 2 GG1'!$B$17,"Lab",$K118,"Jaar",2018)), "", GETPIVOTDATA("% GG1 detectie",'DT 2 GG1'!$B$17,"Lab",$K118,"Jaar",2018))</f>
        <v/>
      </c>
      <c r="P118" s="23" t="str">
        <f>IF(ISERROR(GETPIVOTDATA("% GG1 detectie",'DT 2 GG1'!$B$17,"Lab",$K118,"Jaar",2019)), "", GETPIVOTDATA("% GG1 detectie",'DT 2 GG1'!$B$17,"Lab",$K118,"Jaar",2019))</f>
        <v/>
      </c>
      <c r="Q118" s="23" t="str">
        <f>IF(ISERROR(GETPIVOTDATA("% GG1 detectie",'DT 2 GG1'!$B$17,"Lab",$K118,"Jaar",2020)), "", GETPIVOTDATA("% GG1 detectie",'DT 2 GG1'!$B$17,"Lab",$K118,"Jaar",2020))</f>
        <v/>
      </c>
      <c r="R118" s="23">
        <f>IF(ISERROR(GETPIVOTDATA("% GG1 detectie",'DT 2 GG1'!$B$17,"Lab",$K118,"Jaar",2021)), "", GETPIVOTDATA("% GG1 detectie",'DT 2 GG1'!$B$17,"Lab",$K118,"Jaar",2021))</f>
        <v>18</v>
      </c>
      <c r="T118" s="9">
        <f>IF('DT 3 GG2plus'!A53="", "",'DT 3 GG2plus'!A53)</f>
        <v>36</v>
      </c>
      <c r="U118" s="23">
        <f>IF(ISERROR(GETPIVOTDATA("% GG≥2 detectie",'DT 3 GG2plus'!$B$19,"Lab",$T118,"Jaar",U$83)), "", GETPIVOTDATA("% GG≥2 detectie",'DT 3 GG2plus'!$B$19,"Lab",$T118,"Jaar",U$83))</f>
        <v>31</v>
      </c>
      <c r="V118" s="23" t="str">
        <f>IF(ISERROR(GETPIVOTDATA("% GG≥2 detectie",'DT 3 GG2plus'!$B$19,"Lab",$T118,"Jaar",V$83)), "", GETPIVOTDATA("% GG≥2 detectie",'DT 3 GG2plus'!$B$19,"Lab",$T118,"Jaar",V$83))</f>
        <v/>
      </c>
      <c r="W118" s="23" t="str">
        <f>IF(ISERROR(GETPIVOTDATA("% GG≥2 detectie",'DT 3 GG2plus'!$B$19,"Lab",$T118,"Jaar",W$83)), "", GETPIVOTDATA("% GG≥2 detectie",'DT 3 GG2plus'!$B$19,"Lab",$T118,"Jaar",W$83))</f>
        <v/>
      </c>
      <c r="X118" s="23" t="str">
        <f>IF(ISERROR(GETPIVOTDATA("% GG≥2 detectie",'DT 3 GG2plus'!$B$19,"Lab",$T118,"Jaar",X$83)), "", GETPIVOTDATA("% GG≥2 detectie",'DT 3 GG2plus'!$B$19,"Lab",$T118,"Jaar",X$83))</f>
        <v/>
      </c>
      <c r="Y118" s="23" t="str">
        <f>IF(ISERROR(GETPIVOTDATA("% GG≥2 detectie",'DT 3 GG2plus'!$B$19,"Lab",$T118,"Jaar",Y$83)), "", GETPIVOTDATA("% GG≥2 detectie",'DT 3 GG2plus'!$B$19,"Lab",$T118,"Jaar",Y$83))</f>
        <v/>
      </c>
      <c r="Z118" s="23" t="str">
        <f>IF(ISERROR(GETPIVOTDATA("% GG≥2 detectie",'DT 3 GG2plus'!$B$19,"Lab",$T118,"Jaar",Z$83)), "", GETPIVOTDATA("% GG≥2 detectie",'DT 3 GG2plus'!$B$19,"Lab",$T118,"Jaar",Z$83))</f>
        <v/>
      </c>
      <c r="AA118" s="23">
        <f>IF(ISERROR(GETPIVOTDATA("% GG≥2 detectie",'DT 3 GG2plus'!$B$19,"Lab",$T118,"Jaar",AA$83)), "", GETPIVOTDATA("% GG≥2 detectie",'DT 3 GG2plus'!$B$19,"Lab",$T118,"Jaar",AA$83))</f>
        <v>58</v>
      </c>
      <c r="AC118" s="9">
        <f>IF('DT 4 MRI'!A53="", "",'DT 4 MRI'!A53)</f>
        <v>36</v>
      </c>
      <c r="AD118" s="23">
        <f>IF(ISERROR(GETPIVOTDATA("% geschatte MRI implementatie",'DT 4 MRI'!$B$19,"Lab",$AC118,"Jaar",AD$83)), "", GETPIVOTDATA("% geschatte MRI implementatie",'DT 4 MRI'!$B$19,"Lab",$AC118,"Jaar",AD$83))</f>
        <v>0</v>
      </c>
      <c r="AE118" s="23" t="str">
        <f>IF(ISERROR(GETPIVOTDATA("% geschatte MRI implementatie",'DT 4 MRI'!$B$19,"Lab",$AC118,"Jaar",AE$83)), "", GETPIVOTDATA("% geschatte MRI implementatie",'DT 4 MRI'!$B$19,"Lab",$AC118,"Jaar",AE$83))</f>
        <v/>
      </c>
      <c r="AF118" s="23" t="str">
        <f>IF(ISERROR(GETPIVOTDATA("% geschatte MRI implementatie",'DT 4 MRI'!$B$19,"Lab",$AC118,"Jaar",AF$83)), "", GETPIVOTDATA("% geschatte MRI implementatie",'DT 4 MRI'!$B$19,"Lab",$AC118,"Jaar",AF$83))</f>
        <v/>
      </c>
      <c r="AG118" s="23" t="str">
        <f>IF(ISERROR(GETPIVOTDATA("% geschatte MRI implementatie",'DT 4 MRI'!$B$19,"Lab",$AC118,"Jaar",AG$83)), "", GETPIVOTDATA("% geschatte MRI implementatie",'DT 4 MRI'!$B$19,"Lab",$AC118,"Jaar",AG$83))</f>
        <v/>
      </c>
      <c r="AH118" s="23" t="str">
        <f>IF(ISERROR(GETPIVOTDATA("% geschatte MRI implementatie",'DT 4 MRI'!$B$19,"Lab",$AC118,"Jaar",AH$83)), "", GETPIVOTDATA("% geschatte MRI implementatie",'DT 4 MRI'!$B$19,"Lab",$AC118,"Jaar",AH$83))</f>
        <v/>
      </c>
      <c r="AI118" s="23" t="str">
        <f>IF(ISERROR(GETPIVOTDATA("% geschatte MRI implementatie",'DT 4 MRI'!$B$19,"Lab",$AC118,"Jaar",AI$83)), "", GETPIVOTDATA("% geschatte MRI implementatie",'DT 4 MRI'!$B$19,"Lab",$AC118,"Jaar",AI$83))</f>
        <v/>
      </c>
      <c r="AJ118" s="23">
        <f>IF(ISERROR(GETPIVOTDATA("% geschatte MRI implementatie",'DT 4 MRI'!$B$19,"Lab",$AC118,"Jaar",AJ$83)), "", GETPIVOTDATA("% geschatte MRI implementatie",'DT 4 MRI'!$B$19,"Lab",$AC118,"Jaar",AJ$83))</f>
        <v>40</v>
      </c>
    </row>
    <row r="119" spans="1:36" s="15" customFormat="1" x14ac:dyDescent="0.3">
      <c r="A119" s="18"/>
      <c r="B119" s="25">
        <f>IF('DT 1 neg biopten'!A54="", "", 'DT 1 neg biopten'!A54)</f>
        <v>37</v>
      </c>
      <c r="C119" s="26">
        <f>IF(ISERROR(GETPIVOTDATA("% Negatief biopt",'DT 1 neg biopten'!$A$17,"Lab",B119,"Jaar",2015)), "", GETPIVOTDATA("% Negatief biopt",'DT 1 neg biopten'!$A$17,"Lab",B119,"Jaar",2015))</f>
        <v>45</v>
      </c>
      <c r="D119" s="26" t="str">
        <f>IF(ISERROR(GETPIVOTDATA("% Negatief biopt",'DT 1 neg biopten'!$A$17,"Lab",$B119,"Jaar",2016)), "", GETPIVOTDATA("% Negatief biopt",'DT 1 neg biopten'!$A$17,"Lab",$B119,"Jaar",2016))</f>
        <v/>
      </c>
      <c r="E119" s="26" t="str">
        <f>IF(ISERROR(GETPIVOTDATA("% Negatief biopt",'DT 1 neg biopten'!$A$17,"Lab",$B119,"Jaar",2017)), "", GETPIVOTDATA("% Negatief biopt",'DT 1 neg biopten'!$A$17,"Lab",$B119,"Jaar",2017))</f>
        <v/>
      </c>
      <c r="F119" s="26" t="str">
        <f>IF(ISERROR(GETPIVOTDATA("% Negatief biopt",'DT 1 neg biopten'!$A$17,"Lab",$B119,"Jaar",2018)), "", GETPIVOTDATA("% Negatief biopt",'DT 1 neg biopten'!$A$17,"Lab",$B119,"Jaar",2018))</f>
        <v/>
      </c>
      <c r="G119" s="26" t="str">
        <f>IF(ISERROR(GETPIVOTDATA("% Negatief biopt",'DT 1 neg biopten'!$A$17,"Lab",$B119,"Jaar",2019)), "", GETPIVOTDATA("% Negatief biopt",'DT 1 neg biopten'!$A$17,"Lab",$B119,"Jaar",2019))</f>
        <v/>
      </c>
      <c r="H119" s="26" t="str">
        <f>IF(ISERROR(GETPIVOTDATA("% Negatief biopt",'DT 1 neg biopten'!$A$17,"Lab",$B119,"Jaar",2020)), "", GETPIVOTDATA("% Negatief biopt",'DT 1 neg biopten'!$A$17,"Lab",$B119,"Jaar",2020))</f>
        <v/>
      </c>
      <c r="I119" s="26">
        <f>IF(ISERROR(GETPIVOTDATA("% Negatief biopt",'DT 1 neg biopten'!$A$17,"Lab",$B119,"Jaar",2021)), "", GETPIVOTDATA("% Negatief biopt",'DT 1 neg biopten'!$A$17,"Lab",$B119,"Jaar",2021))</f>
        <v>26</v>
      </c>
      <c r="K119" s="9">
        <f>IF('DT 2 GG1'!A53="", "",'DT 2 GG1'!A53)</f>
        <v>37</v>
      </c>
      <c r="L119" s="23">
        <f>IF(ISERROR(GETPIVOTDATA("% GG1 detectie",'DT 2 GG1'!$B$17,"Lab",$K119,"Jaar",2015)), "", GETPIVOTDATA("% GG1 detectie",'DT 2 GG1'!$B$17,"Lab",$K119,"Jaar",2015))</f>
        <v>27</v>
      </c>
      <c r="M119" s="23" t="str">
        <f>IF(ISERROR(GETPIVOTDATA("% GG1 detectie",'DT 2 GG1'!$B$17,"Lab",$K119,"Jaar",2016)), "", GETPIVOTDATA("% GG1 detectie",'DT 2 GG1'!$B$17,"Lab",$K119,"Jaar",2016))</f>
        <v/>
      </c>
      <c r="N119" s="23" t="str">
        <f>IF(ISERROR(GETPIVOTDATA("% GG1 detectie",'DT 2 GG1'!$B$17,"Lab",$K119,"Jaar",2017)), "", GETPIVOTDATA("% GG1 detectie",'DT 2 GG1'!$B$17,"Lab",$K119,"Jaar",2017))</f>
        <v/>
      </c>
      <c r="O119" s="23" t="str">
        <f>IF(ISERROR(GETPIVOTDATA("% GG1 detectie",'DT 2 GG1'!$B$17,"Lab",$K119,"Jaar",2018)), "", GETPIVOTDATA("% GG1 detectie",'DT 2 GG1'!$B$17,"Lab",$K119,"Jaar",2018))</f>
        <v/>
      </c>
      <c r="P119" s="23" t="str">
        <f>IF(ISERROR(GETPIVOTDATA("% GG1 detectie",'DT 2 GG1'!$B$17,"Lab",$K119,"Jaar",2019)), "", GETPIVOTDATA("% GG1 detectie",'DT 2 GG1'!$B$17,"Lab",$K119,"Jaar",2019))</f>
        <v/>
      </c>
      <c r="Q119" s="23" t="str">
        <f>IF(ISERROR(GETPIVOTDATA("% GG1 detectie",'DT 2 GG1'!$B$17,"Lab",$K119,"Jaar",2020)), "", GETPIVOTDATA("% GG1 detectie",'DT 2 GG1'!$B$17,"Lab",$K119,"Jaar",2020))</f>
        <v/>
      </c>
      <c r="R119" s="23">
        <f>IF(ISERROR(GETPIVOTDATA("% GG1 detectie",'DT 2 GG1'!$B$17,"Lab",$K119,"Jaar",2021)), "", GETPIVOTDATA("% GG1 detectie",'DT 2 GG1'!$B$17,"Lab",$K119,"Jaar",2021))</f>
        <v>12</v>
      </c>
      <c r="T119" s="9">
        <f>IF('DT 3 GG2plus'!A54="", "",'DT 3 GG2plus'!A54)</f>
        <v>37</v>
      </c>
      <c r="U119" s="23">
        <f>IF(ISERROR(GETPIVOTDATA("% GG≥2 detectie",'DT 3 GG2plus'!$B$19,"Lab",$T119,"Jaar",U$83)), "", GETPIVOTDATA("% GG≥2 detectie",'DT 3 GG2plus'!$B$19,"Lab",$T119,"Jaar",U$83))</f>
        <v>27</v>
      </c>
      <c r="V119" s="23" t="str">
        <f>IF(ISERROR(GETPIVOTDATA("% GG≥2 detectie",'DT 3 GG2plus'!$B$19,"Lab",$T119,"Jaar",V$83)), "", GETPIVOTDATA("% GG≥2 detectie",'DT 3 GG2plus'!$B$19,"Lab",$T119,"Jaar",V$83))</f>
        <v/>
      </c>
      <c r="W119" s="23" t="str">
        <f>IF(ISERROR(GETPIVOTDATA("% GG≥2 detectie",'DT 3 GG2plus'!$B$19,"Lab",$T119,"Jaar",W$83)), "", GETPIVOTDATA("% GG≥2 detectie",'DT 3 GG2plus'!$B$19,"Lab",$T119,"Jaar",W$83))</f>
        <v/>
      </c>
      <c r="X119" s="23" t="str">
        <f>IF(ISERROR(GETPIVOTDATA("% GG≥2 detectie",'DT 3 GG2plus'!$B$19,"Lab",$T119,"Jaar",X$83)), "", GETPIVOTDATA("% GG≥2 detectie",'DT 3 GG2plus'!$B$19,"Lab",$T119,"Jaar",X$83))</f>
        <v/>
      </c>
      <c r="Y119" s="23" t="str">
        <f>IF(ISERROR(GETPIVOTDATA("% GG≥2 detectie",'DT 3 GG2plus'!$B$19,"Lab",$T119,"Jaar",Y$83)), "", GETPIVOTDATA("% GG≥2 detectie",'DT 3 GG2plus'!$B$19,"Lab",$T119,"Jaar",Y$83))</f>
        <v/>
      </c>
      <c r="Z119" s="23" t="str">
        <f>IF(ISERROR(GETPIVOTDATA("% GG≥2 detectie",'DT 3 GG2plus'!$B$19,"Lab",$T119,"Jaar",Z$83)), "", GETPIVOTDATA("% GG≥2 detectie",'DT 3 GG2plus'!$B$19,"Lab",$T119,"Jaar",Z$83))</f>
        <v/>
      </c>
      <c r="AA119" s="23">
        <f>IF(ISERROR(GETPIVOTDATA("% GG≥2 detectie",'DT 3 GG2plus'!$B$19,"Lab",$T119,"Jaar",AA$83)), "", GETPIVOTDATA("% GG≥2 detectie",'DT 3 GG2plus'!$B$19,"Lab",$T119,"Jaar",AA$83))</f>
        <v>61</v>
      </c>
      <c r="AC119" s="9">
        <f>IF('DT 4 MRI'!A54="", "",'DT 4 MRI'!A54)</f>
        <v>37</v>
      </c>
      <c r="AD119" s="23">
        <f>IF(ISERROR(GETPIVOTDATA("% geschatte MRI implementatie",'DT 4 MRI'!$B$19,"Lab",$AC119,"Jaar",AD$83)), "", GETPIVOTDATA("% geschatte MRI implementatie",'DT 4 MRI'!$B$19,"Lab",$AC119,"Jaar",AD$83))</f>
        <v>0.9</v>
      </c>
      <c r="AE119" s="23" t="str">
        <f>IF(ISERROR(GETPIVOTDATA("% geschatte MRI implementatie",'DT 4 MRI'!$B$19,"Lab",$AC119,"Jaar",AE$83)), "", GETPIVOTDATA("% geschatte MRI implementatie",'DT 4 MRI'!$B$19,"Lab",$AC119,"Jaar",AE$83))</f>
        <v/>
      </c>
      <c r="AF119" s="23" t="str">
        <f>IF(ISERROR(GETPIVOTDATA("% geschatte MRI implementatie",'DT 4 MRI'!$B$19,"Lab",$AC119,"Jaar",AF$83)), "", GETPIVOTDATA("% geschatte MRI implementatie",'DT 4 MRI'!$B$19,"Lab",$AC119,"Jaar",AF$83))</f>
        <v/>
      </c>
      <c r="AG119" s="23" t="str">
        <f>IF(ISERROR(GETPIVOTDATA("% geschatte MRI implementatie",'DT 4 MRI'!$B$19,"Lab",$AC119,"Jaar",AG$83)), "", GETPIVOTDATA("% geschatte MRI implementatie",'DT 4 MRI'!$B$19,"Lab",$AC119,"Jaar",AG$83))</f>
        <v/>
      </c>
      <c r="AH119" s="23" t="str">
        <f>IF(ISERROR(GETPIVOTDATA("% geschatte MRI implementatie",'DT 4 MRI'!$B$19,"Lab",$AC119,"Jaar",AH$83)), "", GETPIVOTDATA("% geschatte MRI implementatie",'DT 4 MRI'!$B$19,"Lab",$AC119,"Jaar",AH$83))</f>
        <v/>
      </c>
      <c r="AI119" s="23" t="str">
        <f>IF(ISERROR(GETPIVOTDATA("% geschatte MRI implementatie",'DT 4 MRI'!$B$19,"Lab",$AC119,"Jaar",AI$83)), "", GETPIVOTDATA("% geschatte MRI implementatie",'DT 4 MRI'!$B$19,"Lab",$AC119,"Jaar",AI$83))</f>
        <v/>
      </c>
      <c r="AJ119" s="23">
        <f>IF(ISERROR(GETPIVOTDATA("% geschatte MRI implementatie",'DT 4 MRI'!$B$19,"Lab",$AC119,"Jaar",AJ$83)), "", GETPIVOTDATA("% geschatte MRI implementatie",'DT 4 MRI'!$B$19,"Lab",$AC119,"Jaar",AJ$83))</f>
        <v>29</v>
      </c>
    </row>
    <row r="120" spans="1:36" s="15" customFormat="1" x14ac:dyDescent="0.3">
      <c r="A120" s="18"/>
      <c r="B120" s="25">
        <f>IF('DT 1 neg biopten'!A55="", "", 'DT 1 neg biopten'!A55)</f>
        <v>38</v>
      </c>
      <c r="C120" s="26">
        <f>IF(ISERROR(GETPIVOTDATA("% Negatief biopt",'DT 1 neg biopten'!$A$17,"Lab",B120,"Jaar",2015)), "", GETPIVOTDATA("% Negatief biopt",'DT 1 neg biopten'!$A$17,"Lab",B120,"Jaar",2015))</f>
        <v>40</v>
      </c>
      <c r="D120" s="26" t="str">
        <f>IF(ISERROR(GETPIVOTDATA("% Negatief biopt",'DT 1 neg biopten'!$A$17,"Lab",$B120,"Jaar",2016)), "", GETPIVOTDATA("% Negatief biopt",'DT 1 neg biopten'!$A$17,"Lab",$B120,"Jaar",2016))</f>
        <v/>
      </c>
      <c r="E120" s="26" t="str">
        <f>IF(ISERROR(GETPIVOTDATA("% Negatief biopt",'DT 1 neg biopten'!$A$17,"Lab",$B120,"Jaar",2017)), "", GETPIVOTDATA("% Negatief biopt",'DT 1 neg biopten'!$A$17,"Lab",$B120,"Jaar",2017))</f>
        <v/>
      </c>
      <c r="F120" s="26" t="str">
        <f>IF(ISERROR(GETPIVOTDATA("% Negatief biopt",'DT 1 neg biopten'!$A$17,"Lab",$B120,"Jaar",2018)), "", GETPIVOTDATA("% Negatief biopt",'DT 1 neg biopten'!$A$17,"Lab",$B120,"Jaar",2018))</f>
        <v/>
      </c>
      <c r="G120" s="26" t="str">
        <f>IF(ISERROR(GETPIVOTDATA("% Negatief biopt",'DT 1 neg biopten'!$A$17,"Lab",$B120,"Jaar",2019)), "", GETPIVOTDATA("% Negatief biopt",'DT 1 neg biopten'!$A$17,"Lab",$B120,"Jaar",2019))</f>
        <v/>
      </c>
      <c r="H120" s="26" t="str">
        <f>IF(ISERROR(GETPIVOTDATA("% Negatief biopt",'DT 1 neg biopten'!$A$17,"Lab",$B120,"Jaar",2020)), "", GETPIVOTDATA("% Negatief biopt",'DT 1 neg biopten'!$A$17,"Lab",$B120,"Jaar",2020))</f>
        <v/>
      </c>
      <c r="I120" s="26">
        <f>IF(ISERROR(GETPIVOTDATA("% Negatief biopt",'DT 1 neg biopten'!$A$17,"Lab",$B120,"Jaar",2021)), "", GETPIVOTDATA("% Negatief biopt",'DT 1 neg biopten'!$A$17,"Lab",$B120,"Jaar",2021))</f>
        <v>28</v>
      </c>
      <c r="K120" s="9">
        <f>IF('DT 2 GG1'!A54="", "",'DT 2 GG1'!A54)</f>
        <v>38</v>
      </c>
      <c r="L120" s="23">
        <f>IF(ISERROR(GETPIVOTDATA("% GG1 detectie",'DT 2 GG1'!$B$17,"Lab",$K120,"Jaar",2015)), "", GETPIVOTDATA("% GG1 detectie",'DT 2 GG1'!$B$17,"Lab",$K120,"Jaar",2015))</f>
        <v>17</v>
      </c>
      <c r="M120" s="23" t="str">
        <f>IF(ISERROR(GETPIVOTDATA("% GG1 detectie",'DT 2 GG1'!$B$17,"Lab",$K120,"Jaar",2016)), "", GETPIVOTDATA("% GG1 detectie",'DT 2 GG1'!$B$17,"Lab",$K120,"Jaar",2016))</f>
        <v/>
      </c>
      <c r="N120" s="23" t="str">
        <f>IF(ISERROR(GETPIVOTDATA("% GG1 detectie",'DT 2 GG1'!$B$17,"Lab",$K120,"Jaar",2017)), "", GETPIVOTDATA("% GG1 detectie",'DT 2 GG1'!$B$17,"Lab",$K120,"Jaar",2017))</f>
        <v/>
      </c>
      <c r="O120" s="23" t="str">
        <f>IF(ISERROR(GETPIVOTDATA("% GG1 detectie",'DT 2 GG1'!$B$17,"Lab",$K120,"Jaar",2018)), "", GETPIVOTDATA("% GG1 detectie",'DT 2 GG1'!$B$17,"Lab",$K120,"Jaar",2018))</f>
        <v/>
      </c>
      <c r="P120" s="23" t="str">
        <f>IF(ISERROR(GETPIVOTDATA("% GG1 detectie",'DT 2 GG1'!$B$17,"Lab",$K120,"Jaar",2019)), "", GETPIVOTDATA("% GG1 detectie",'DT 2 GG1'!$B$17,"Lab",$K120,"Jaar",2019))</f>
        <v/>
      </c>
      <c r="Q120" s="23" t="str">
        <f>IF(ISERROR(GETPIVOTDATA("% GG1 detectie",'DT 2 GG1'!$B$17,"Lab",$K120,"Jaar",2020)), "", GETPIVOTDATA("% GG1 detectie",'DT 2 GG1'!$B$17,"Lab",$K120,"Jaar",2020))</f>
        <v/>
      </c>
      <c r="R120" s="23">
        <f>IF(ISERROR(GETPIVOTDATA("% GG1 detectie",'DT 2 GG1'!$B$17,"Lab",$K120,"Jaar",2021)), "", GETPIVOTDATA("% GG1 detectie",'DT 2 GG1'!$B$17,"Lab",$K120,"Jaar",2021))</f>
        <v>11</v>
      </c>
      <c r="T120" s="9">
        <f>IF('DT 3 GG2plus'!A55="", "",'DT 3 GG2plus'!A55)</f>
        <v>38</v>
      </c>
      <c r="U120" s="23">
        <f>IF(ISERROR(GETPIVOTDATA("% GG≥2 detectie",'DT 3 GG2plus'!$B$19,"Lab",$T120,"Jaar",U$83)), "", GETPIVOTDATA("% GG≥2 detectie",'DT 3 GG2plus'!$B$19,"Lab",$T120,"Jaar",U$83))</f>
        <v>38</v>
      </c>
      <c r="V120" s="23" t="str">
        <f>IF(ISERROR(GETPIVOTDATA("% GG≥2 detectie",'DT 3 GG2plus'!$B$19,"Lab",$T120,"Jaar",V$83)), "", GETPIVOTDATA("% GG≥2 detectie",'DT 3 GG2plus'!$B$19,"Lab",$T120,"Jaar",V$83))</f>
        <v/>
      </c>
      <c r="W120" s="23" t="str">
        <f>IF(ISERROR(GETPIVOTDATA("% GG≥2 detectie",'DT 3 GG2plus'!$B$19,"Lab",$T120,"Jaar",W$83)), "", GETPIVOTDATA("% GG≥2 detectie",'DT 3 GG2plus'!$B$19,"Lab",$T120,"Jaar",W$83))</f>
        <v/>
      </c>
      <c r="X120" s="23" t="str">
        <f>IF(ISERROR(GETPIVOTDATA("% GG≥2 detectie",'DT 3 GG2plus'!$B$19,"Lab",$T120,"Jaar",X$83)), "", GETPIVOTDATA("% GG≥2 detectie",'DT 3 GG2plus'!$B$19,"Lab",$T120,"Jaar",X$83))</f>
        <v/>
      </c>
      <c r="Y120" s="23" t="str">
        <f>IF(ISERROR(GETPIVOTDATA("% GG≥2 detectie",'DT 3 GG2plus'!$B$19,"Lab",$T120,"Jaar",Y$83)), "", GETPIVOTDATA("% GG≥2 detectie",'DT 3 GG2plus'!$B$19,"Lab",$T120,"Jaar",Y$83))</f>
        <v/>
      </c>
      <c r="Z120" s="23" t="str">
        <f>IF(ISERROR(GETPIVOTDATA("% GG≥2 detectie",'DT 3 GG2plus'!$B$19,"Lab",$T120,"Jaar",Z$83)), "", GETPIVOTDATA("% GG≥2 detectie",'DT 3 GG2plus'!$B$19,"Lab",$T120,"Jaar",Z$83))</f>
        <v/>
      </c>
      <c r="AA120" s="23">
        <f>IF(ISERROR(GETPIVOTDATA("% GG≥2 detectie",'DT 3 GG2plus'!$B$19,"Lab",$T120,"Jaar",AA$83)), "", GETPIVOTDATA("% GG≥2 detectie",'DT 3 GG2plus'!$B$19,"Lab",$T120,"Jaar",AA$83))</f>
        <v>60</v>
      </c>
      <c r="AC120" s="9">
        <f>IF('DT 4 MRI'!A55="", "",'DT 4 MRI'!A55)</f>
        <v>38</v>
      </c>
      <c r="AD120" s="23">
        <f>IF(ISERROR(GETPIVOTDATA("% geschatte MRI implementatie",'DT 4 MRI'!$B$19,"Lab",$AC120,"Jaar",AD$83)), "", GETPIVOTDATA("% geschatte MRI implementatie",'DT 4 MRI'!$B$19,"Lab",$AC120,"Jaar",AD$83))</f>
        <v>3.9</v>
      </c>
      <c r="AE120" s="23" t="str">
        <f>IF(ISERROR(GETPIVOTDATA("% geschatte MRI implementatie",'DT 4 MRI'!$B$19,"Lab",$AC120,"Jaar",AE$83)), "", GETPIVOTDATA("% geschatte MRI implementatie",'DT 4 MRI'!$B$19,"Lab",$AC120,"Jaar",AE$83))</f>
        <v/>
      </c>
      <c r="AF120" s="23" t="str">
        <f>IF(ISERROR(GETPIVOTDATA("% geschatte MRI implementatie",'DT 4 MRI'!$B$19,"Lab",$AC120,"Jaar",AF$83)), "", GETPIVOTDATA("% geschatte MRI implementatie",'DT 4 MRI'!$B$19,"Lab",$AC120,"Jaar",AF$83))</f>
        <v/>
      </c>
      <c r="AG120" s="23" t="str">
        <f>IF(ISERROR(GETPIVOTDATA("% geschatte MRI implementatie",'DT 4 MRI'!$B$19,"Lab",$AC120,"Jaar",AG$83)), "", GETPIVOTDATA("% geschatte MRI implementatie",'DT 4 MRI'!$B$19,"Lab",$AC120,"Jaar",AG$83))</f>
        <v/>
      </c>
      <c r="AH120" s="23" t="str">
        <f>IF(ISERROR(GETPIVOTDATA("% geschatte MRI implementatie",'DT 4 MRI'!$B$19,"Lab",$AC120,"Jaar",AH$83)), "", GETPIVOTDATA("% geschatte MRI implementatie",'DT 4 MRI'!$B$19,"Lab",$AC120,"Jaar",AH$83))</f>
        <v/>
      </c>
      <c r="AI120" s="23" t="str">
        <f>IF(ISERROR(GETPIVOTDATA("% geschatte MRI implementatie",'DT 4 MRI'!$B$19,"Lab",$AC120,"Jaar",AI$83)), "", GETPIVOTDATA("% geschatte MRI implementatie",'DT 4 MRI'!$B$19,"Lab",$AC120,"Jaar",AI$83))</f>
        <v/>
      </c>
      <c r="AJ120" s="23">
        <f>IF(ISERROR(GETPIVOTDATA("% geschatte MRI implementatie",'DT 4 MRI'!$B$19,"Lab",$AC120,"Jaar",AJ$83)), "", GETPIVOTDATA("% geschatte MRI implementatie",'DT 4 MRI'!$B$19,"Lab",$AC120,"Jaar",AJ$83))</f>
        <v>37</v>
      </c>
    </row>
    <row r="121" spans="1:36" s="15" customFormat="1" x14ac:dyDescent="0.3">
      <c r="A121" s="18"/>
      <c r="B121" s="25">
        <f>IF('DT 1 neg biopten'!A56="", "", 'DT 1 neg biopten'!A56)</f>
        <v>39</v>
      </c>
      <c r="C121" s="26">
        <f>IF(ISERROR(GETPIVOTDATA("% Negatief biopt",'DT 1 neg biopten'!$A$17,"Lab",B121,"Jaar",2015)), "", GETPIVOTDATA("% Negatief biopt",'DT 1 neg biopten'!$A$17,"Lab",B121,"Jaar",2015))</f>
        <v>41</v>
      </c>
      <c r="D121" s="26" t="str">
        <f>IF(ISERROR(GETPIVOTDATA("% Negatief biopt",'DT 1 neg biopten'!$A$17,"Lab",$B121,"Jaar",2016)), "", GETPIVOTDATA("% Negatief biopt",'DT 1 neg biopten'!$A$17,"Lab",$B121,"Jaar",2016))</f>
        <v/>
      </c>
      <c r="E121" s="26" t="str">
        <f>IF(ISERROR(GETPIVOTDATA("% Negatief biopt",'DT 1 neg biopten'!$A$17,"Lab",$B121,"Jaar",2017)), "", GETPIVOTDATA("% Negatief biopt",'DT 1 neg biopten'!$A$17,"Lab",$B121,"Jaar",2017))</f>
        <v/>
      </c>
      <c r="F121" s="26" t="str">
        <f>IF(ISERROR(GETPIVOTDATA("% Negatief biopt",'DT 1 neg biopten'!$A$17,"Lab",$B121,"Jaar",2018)), "", GETPIVOTDATA("% Negatief biopt",'DT 1 neg biopten'!$A$17,"Lab",$B121,"Jaar",2018))</f>
        <v/>
      </c>
      <c r="G121" s="26" t="str">
        <f>IF(ISERROR(GETPIVOTDATA("% Negatief biopt",'DT 1 neg biopten'!$A$17,"Lab",$B121,"Jaar",2019)), "", GETPIVOTDATA("% Negatief biopt",'DT 1 neg biopten'!$A$17,"Lab",$B121,"Jaar",2019))</f>
        <v/>
      </c>
      <c r="H121" s="26" t="str">
        <f>IF(ISERROR(GETPIVOTDATA("% Negatief biopt",'DT 1 neg biopten'!$A$17,"Lab",$B121,"Jaar",2020)), "", GETPIVOTDATA("% Negatief biopt",'DT 1 neg biopten'!$A$17,"Lab",$B121,"Jaar",2020))</f>
        <v/>
      </c>
      <c r="I121" s="26">
        <f>IF(ISERROR(GETPIVOTDATA("% Negatief biopt",'DT 1 neg biopten'!$A$17,"Lab",$B121,"Jaar",2021)), "", GETPIVOTDATA("% Negatief biopt",'DT 1 neg biopten'!$A$17,"Lab",$B121,"Jaar",2021))</f>
        <v>31</v>
      </c>
      <c r="K121" s="9">
        <f>IF('DT 2 GG1'!A55="", "",'DT 2 GG1'!A55)</f>
        <v>39</v>
      </c>
      <c r="L121" s="23">
        <f>IF(ISERROR(GETPIVOTDATA("% GG1 detectie",'DT 2 GG1'!$B$17,"Lab",$K121,"Jaar",2015)), "", GETPIVOTDATA("% GG1 detectie",'DT 2 GG1'!$B$17,"Lab",$K121,"Jaar",2015))</f>
        <v>18</v>
      </c>
      <c r="M121" s="23" t="str">
        <f>IF(ISERROR(GETPIVOTDATA("% GG1 detectie",'DT 2 GG1'!$B$17,"Lab",$K121,"Jaar",2016)), "", GETPIVOTDATA("% GG1 detectie",'DT 2 GG1'!$B$17,"Lab",$K121,"Jaar",2016))</f>
        <v/>
      </c>
      <c r="N121" s="23" t="str">
        <f>IF(ISERROR(GETPIVOTDATA("% GG1 detectie",'DT 2 GG1'!$B$17,"Lab",$K121,"Jaar",2017)), "", GETPIVOTDATA("% GG1 detectie",'DT 2 GG1'!$B$17,"Lab",$K121,"Jaar",2017))</f>
        <v/>
      </c>
      <c r="O121" s="23" t="str">
        <f>IF(ISERROR(GETPIVOTDATA("% GG1 detectie",'DT 2 GG1'!$B$17,"Lab",$K121,"Jaar",2018)), "", GETPIVOTDATA("% GG1 detectie",'DT 2 GG1'!$B$17,"Lab",$K121,"Jaar",2018))</f>
        <v/>
      </c>
      <c r="P121" s="23" t="str">
        <f>IF(ISERROR(GETPIVOTDATA("% GG1 detectie",'DT 2 GG1'!$B$17,"Lab",$K121,"Jaar",2019)), "", GETPIVOTDATA("% GG1 detectie",'DT 2 GG1'!$B$17,"Lab",$K121,"Jaar",2019))</f>
        <v/>
      </c>
      <c r="Q121" s="23" t="str">
        <f>IF(ISERROR(GETPIVOTDATA("% GG1 detectie",'DT 2 GG1'!$B$17,"Lab",$K121,"Jaar",2020)), "", GETPIVOTDATA("% GG1 detectie",'DT 2 GG1'!$B$17,"Lab",$K121,"Jaar",2020))</f>
        <v/>
      </c>
      <c r="R121" s="23">
        <f>IF(ISERROR(GETPIVOTDATA("% GG1 detectie",'DT 2 GG1'!$B$17,"Lab",$K121,"Jaar",2021)), "", GETPIVOTDATA("% GG1 detectie",'DT 2 GG1'!$B$17,"Lab",$K121,"Jaar",2021))</f>
        <v>5</v>
      </c>
      <c r="T121" s="9">
        <f>IF('DT 3 GG2plus'!A56="", "",'DT 3 GG2plus'!A56)</f>
        <v>39</v>
      </c>
      <c r="U121" s="23">
        <f>IF(ISERROR(GETPIVOTDATA("% GG≥2 detectie",'DT 3 GG2plus'!$B$19,"Lab",$T121,"Jaar",U$83)), "", GETPIVOTDATA("% GG≥2 detectie",'DT 3 GG2plus'!$B$19,"Lab",$T121,"Jaar",U$83))</f>
        <v>40</v>
      </c>
      <c r="V121" s="23" t="str">
        <f>IF(ISERROR(GETPIVOTDATA("% GG≥2 detectie",'DT 3 GG2plus'!$B$19,"Lab",$T121,"Jaar",V$83)), "", GETPIVOTDATA("% GG≥2 detectie",'DT 3 GG2plus'!$B$19,"Lab",$T121,"Jaar",V$83))</f>
        <v/>
      </c>
      <c r="W121" s="23" t="str">
        <f>IF(ISERROR(GETPIVOTDATA("% GG≥2 detectie",'DT 3 GG2plus'!$B$19,"Lab",$T121,"Jaar",W$83)), "", GETPIVOTDATA("% GG≥2 detectie",'DT 3 GG2plus'!$B$19,"Lab",$T121,"Jaar",W$83))</f>
        <v/>
      </c>
      <c r="X121" s="23" t="str">
        <f>IF(ISERROR(GETPIVOTDATA("% GG≥2 detectie",'DT 3 GG2plus'!$B$19,"Lab",$T121,"Jaar",X$83)), "", GETPIVOTDATA("% GG≥2 detectie",'DT 3 GG2plus'!$B$19,"Lab",$T121,"Jaar",X$83))</f>
        <v/>
      </c>
      <c r="Y121" s="23" t="str">
        <f>IF(ISERROR(GETPIVOTDATA("% GG≥2 detectie",'DT 3 GG2plus'!$B$19,"Lab",$T121,"Jaar",Y$83)), "", GETPIVOTDATA("% GG≥2 detectie",'DT 3 GG2plus'!$B$19,"Lab",$T121,"Jaar",Y$83))</f>
        <v/>
      </c>
      <c r="Z121" s="23" t="str">
        <f>IF(ISERROR(GETPIVOTDATA("% GG≥2 detectie",'DT 3 GG2plus'!$B$19,"Lab",$T121,"Jaar",Z$83)), "", GETPIVOTDATA("% GG≥2 detectie",'DT 3 GG2plus'!$B$19,"Lab",$T121,"Jaar",Z$83))</f>
        <v/>
      </c>
      <c r="AA121" s="23">
        <f>IF(ISERROR(GETPIVOTDATA("% GG≥2 detectie",'DT 3 GG2plus'!$B$19,"Lab",$T121,"Jaar",AA$83)), "", GETPIVOTDATA("% GG≥2 detectie",'DT 3 GG2plus'!$B$19,"Lab",$T121,"Jaar",AA$83))</f>
        <v>64</v>
      </c>
      <c r="AC121" s="9">
        <f>IF('DT 4 MRI'!A56="", "",'DT 4 MRI'!A56)</f>
        <v>39</v>
      </c>
      <c r="AD121" s="23">
        <f>IF(ISERROR(GETPIVOTDATA("% geschatte MRI implementatie",'DT 4 MRI'!$B$19,"Lab",$AC121,"Jaar",AD$83)), "", GETPIVOTDATA("% geschatte MRI implementatie",'DT 4 MRI'!$B$19,"Lab",$AC121,"Jaar",AD$83))</f>
        <v>0.5</v>
      </c>
      <c r="AE121" s="23" t="str">
        <f>IF(ISERROR(GETPIVOTDATA("% geschatte MRI implementatie",'DT 4 MRI'!$B$19,"Lab",$AC121,"Jaar",AE$83)), "", GETPIVOTDATA("% geschatte MRI implementatie",'DT 4 MRI'!$B$19,"Lab",$AC121,"Jaar",AE$83))</f>
        <v/>
      </c>
      <c r="AF121" s="23" t="str">
        <f>IF(ISERROR(GETPIVOTDATA("% geschatte MRI implementatie",'DT 4 MRI'!$B$19,"Lab",$AC121,"Jaar",AF$83)), "", GETPIVOTDATA("% geschatte MRI implementatie",'DT 4 MRI'!$B$19,"Lab",$AC121,"Jaar",AF$83))</f>
        <v/>
      </c>
      <c r="AG121" s="23" t="str">
        <f>IF(ISERROR(GETPIVOTDATA("% geschatte MRI implementatie",'DT 4 MRI'!$B$19,"Lab",$AC121,"Jaar",AG$83)), "", GETPIVOTDATA("% geschatte MRI implementatie",'DT 4 MRI'!$B$19,"Lab",$AC121,"Jaar",AG$83))</f>
        <v/>
      </c>
      <c r="AH121" s="23" t="str">
        <f>IF(ISERROR(GETPIVOTDATA("% geschatte MRI implementatie",'DT 4 MRI'!$B$19,"Lab",$AC121,"Jaar",AH$83)), "", GETPIVOTDATA("% geschatte MRI implementatie",'DT 4 MRI'!$B$19,"Lab",$AC121,"Jaar",AH$83))</f>
        <v/>
      </c>
      <c r="AI121" s="23" t="str">
        <f>IF(ISERROR(GETPIVOTDATA("% geschatte MRI implementatie",'DT 4 MRI'!$B$19,"Lab",$AC121,"Jaar",AI$83)), "", GETPIVOTDATA("% geschatte MRI implementatie",'DT 4 MRI'!$B$19,"Lab",$AC121,"Jaar",AI$83))</f>
        <v/>
      </c>
      <c r="AJ121" s="23">
        <f>IF(ISERROR(GETPIVOTDATA("% geschatte MRI implementatie",'DT 4 MRI'!$B$19,"Lab",$AC121,"Jaar",AJ$83)), "", GETPIVOTDATA("% geschatte MRI implementatie",'DT 4 MRI'!$B$19,"Lab",$AC121,"Jaar",AJ$83))</f>
        <v>29</v>
      </c>
    </row>
    <row r="122" spans="1:36" s="15" customFormat="1" x14ac:dyDescent="0.3">
      <c r="A122" s="18"/>
      <c r="B122" s="25">
        <f>IF('DT 1 neg biopten'!A57="", "", 'DT 1 neg biopten'!A57)</f>
        <v>40</v>
      </c>
      <c r="C122" s="26">
        <f>IF(ISERROR(GETPIVOTDATA("% Negatief biopt",'DT 1 neg biopten'!$A$17,"Lab",B122,"Jaar",2015)), "", GETPIVOTDATA("% Negatief biopt",'DT 1 neg biopten'!$A$17,"Lab",B122,"Jaar",2015))</f>
        <v>57</v>
      </c>
      <c r="D122" s="26" t="str">
        <f>IF(ISERROR(GETPIVOTDATA("% Negatief biopt",'DT 1 neg biopten'!$A$17,"Lab",$B122,"Jaar",2016)), "", GETPIVOTDATA("% Negatief biopt",'DT 1 neg biopten'!$A$17,"Lab",$B122,"Jaar",2016))</f>
        <v/>
      </c>
      <c r="E122" s="26" t="str">
        <f>IF(ISERROR(GETPIVOTDATA("% Negatief biopt",'DT 1 neg biopten'!$A$17,"Lab",$B122,"Jaar",2017)), "", GETPIVOTDATA("% Negatief biopt",'DT 1 neg biopten'!$A$17,"Lab",$B122,"Jaar",2017))</f>
        <v/>
      </c>
      <c r="F122" s="26" t="str">
        <f>IF(ISERROR(GETPIVOTDATA("% Negatief biopt",'DT 1 neg biopten'!$A$17,"Lab",$B122,"Jaar",2018)), "", GETPIVOTDATA("% Negatief biopt",'DT 1 neg biopten'!$A$17,"Lab",$B122,"Jaar",2018))</f>
        <v/>
      </c>
      <c r="G122" s="26" t="str">
        <f>IF(ISERROR(GETPIVOTDATA("% Negatief biopt",'DT 1 neg biopten'!$A$17,"Lab",$B122,"Jaar",2019)), "", GETPIVOTDATA("% Negatief biopt",'DT 1 neg biopten'!$A$17,"Lab",$B122,"Jaar",2019))</f>
        <v/>
      </c>
      <c r="H122" s="26" t="str">
        <f>IF(ISERROR(GETPIVOTDATA("% Negatief biopt",'DT 1 neg biopten'!$A$17,"Lab",$B122,"Jaar",2020)), "", GETPIVOTDATA("% Negatief biopt",'DT 1 neg biopten'!$A$17,"Lab",$B122,"Jaar",2020))</f>
        <v/>
      </c>
      <c r="I122" s="26">
        <f>IF(ISERROR(GETPIVOTDATA("% Negatief biopt",'DT 1 neg biopten'!$A$17,"Lab",$B122,"Jaar",2021)), "", GETPIVOTDATA("% Negatief biopt",'DT 1 neg biopten'!$A$17,"Lab",$B122,"Jaar",2021))</f>
        <v>22</v>
      </c>
      <c r="K122" s="9">
        <f>IF('DT 2 GG1'!A56="", "",'DT 2 GG1'!A56)</f>
        <v>40</v>
      </c>
      <c r="L122" s="23">
        <f>IF(ISERROR(GETPIVOTDATA("% GG1 detectie",'DT 2 GG1'!$B$17,"Lab",$K122,"Jaar",2015)), "", GETPIVOTDATA("% GG1 detectie",'DT 2 GG1'!$B$17,"Lab",$K122,"Jaar",2015))</f>
        <v>14</v>
      </c>
      <c r="M122" s="23" t="str">
        <f>IF(ISERROR(GETPIVOTDATA("% GG1 detectie",'DT 2 GG1'!$B$17,"Lab",$K122,"Jaar",2016)), "", GETPIVOTDATA("% GG1 detectie",'DT 2 GG1'!$B$17,"Lab",$K122,"Jaar",2016))</f>
        <v/>
      </c>
      <c r="N122" s="23" t="str">
        <f>IF(ISERROR(GETPIVOTDATA("% GG1 detectie",'DT 2 GG1'!$B$17,"Lab",$K122,"Jaar",2017)), "", GETPIVOTDATA("% GG1 detectie",'DT 2 GG1'!$B$17,"Lab",$K122,"Jaar",2017))</f>
        <v/>
      </c>
      <c r="O122" s="23" t="str">
        <f>IF(ISERROR(GETPIVOTDATA("% GG1 detectie",'DT 2 GG1'!$B$17,"Lab",$K122,"Jaar",2018)), "", GETPIVOTDATA("% GG1 detectie",'DT 2 GG1'!$B$17,"Lab",$K122,"Jaar",2018))</f>
        <v/>
      </c>
      <c r="P122" s="23" t="str">
        <f>IF(ISERROR(GETPIVOTDATA("% GG1 detectie",'DT 2 GG1'!$B$17,"Lab",$K122,"Jaar",2019)), "", GETPIVOTDATA("% GG1 detectie",'DT 2 GG1'!$B$17,"Lab",$K122,"Jaar",2019))</f>
        <v/>
      </c>
      <c r="Q122" s="23" t="str">
        <f>IF(ISERROR(GETPIVOTDATA("% GG1 detectie",'DT 2 GG1'!$B$17,"Lab",$K122,"Jaar",2020)), "", GETPIVOTDATA("% GG1 detectie",'DT 2 GG1'!$B$17,"Lab",$K122,"Jaar",2020))</f>
        <v/>
      </c>
      <c r="R122" s="23">
        <f>IF(ISERROR(GETPIVOTDATA("% GG1 detectie",'DT 2 GG1'!$B$17,"Lab",$K122,"Jaar",2021)), "", GETPIVOTDATA("% GG1 detectie",'DT 2 GG1'!$B$17,"Lab",$K122,"Jaar",2021))</f>
        <v>17</v>
      </c>
      <c r="T122" s="9">
        <f>IF('DT 3 GG2plus'!A57="", "",'DT 3 GG2plus'!A57)</f>
        <v>40</v>
      </c>
      <c r="U122" s="23">
        <f>IF(ISERROR(GETPIVOTDATA("% GG≥2 detectie",'DT 3 GG2plus'!$B$19,"Lab",$T122,"Jaar",U$83)), "", GETPIVOTDATA("% GG≥2 detectie",'DT 3 GG2plus'!$B$19,"Lab",$T122,"Jaar",U$83))</f>
        <v>29</v>
      </c>
      <c r="V122" s="23" t="str">
        <f>IF(ISERROR(GETPIVOTDATA("% GG≥2 detectie",'DT 3 GG2plus'!$B$19,"Lab",$T122,"Jaar",V$83)), "", GETPIVOTDATA("% GG≥2 detectie",'DT 3 GG2plus'!$B$19,"Lab",$T122,"Jaar",V$83))</f>
        <v/>
      </c>
      <c r="W122" s="23" t="str">
        <f>IF(ISERROR(GETPIVOTDATA("% GG≥2 detectie",'DT 3 GG2plus'!$B$19,"Lab",$T122,"Jaar",W$83)), "", GETPIVOTDATA("% GG≥2 detectie",'DT 3 GG2plus'!$B$19,"Lab",$T122,"Jaar",W$83))</f>
        <v/>
      </c>
      <c r="X122" s="23" t="str">
        <f>IF(ISERROR(GETPIVOTDATA("% GG≥2 detectie",'DT 3 GG2plus'!$B$19,"Lab",$T122,"Jaar",X$83)), "", GETPIVOTDATA("% GG≥2 detectie",'DT 3 GG2plus'!$B$19,"Lab",$T122,"Jaar",X$83))</f>
        <v/>
      </c>
      <c r="Y122" s="23" t="str">
        <f>IF(ISERROR(GETPIVOTDATA("% GG≥2 detectie",'DT 3 GG2plus'!$B$19,"Lab",$T122,"Jaar",Y$83)), "", GETPIVOTDATA("% GG≥2 detectie",'DT 3 GG2plus'!$B$19,"Lab",$T122,"Jaar",Y$83))</f>
        <v/>
      </c>
      <c r="Z122" s="23" t="str">
        <f>IF(ISERROR(GETPIVOTDATA("% GG≥2 detectie",'DT 3 GG2plus'!$B$19,"Lab",$T122,"Jaar",Z$83)), "", GETPIVOTDATA("% GG≥2 detectie",'DT 3 GG2plus'!$B$19,"Lab",$T122,"Jaar",Z$83))</f>
        <v/>
      </c>
      <c r="AA122" s="23">
        <f>IF(ISERROR(GETPIVOTDATA("% GG≥2 detectie",'DT 3 GG2plus'!$B$19,"Lab",$T122,"Jaar",AA$83)), "", GETPIVOTDATA("% GG≥2 detectie",'DT 3 GG2plus'!$B$19,"Lab",$T122,"Jaar",AA$83))</f>
        <v>61</v>
      </c>
      <c r="AC122" s="9">
        <f>IF('DT 4 MRI'!A57="", "",'DT 4 MRI'!A57)</f>
        <v>40</v>
      </c>
      <c r="AD122" s="23">
        <f>IF(ISERROR(GETPIVOTDATA("% geschatte MRI implementatie",'DT 4 MRI'!$B$19,"Lab",$AC122,"Jaar",AD$83)), "", GETPIVOTDATA("% geschatte MRI implementatie",'DT 4 MRI'!$B$19,"Lab",$AC122,"Jaar",AD$83))</f>
        <v>1.3</v>
      </c>
      <c r="AE122" s="23" t="str">
        <f>IF(ISERROR(GETPIVOTDATA("% geschatte MRI implementatie",'DT 4 MRI'!$B$19,"Lab",$AC122,"Jaar",AE$83)), "", GETPIVOTDATA("% geschatte MRI implementatie",'DT 4 MRI'!$B$19,"Lab",$AC122,"Jaar",AE$83))</f>
        <v/>
      </c>
      <c r="AF122" s="23" t="str">
        <f>IF(ISERROR(GETPIVOTDATA("% geschatte MRI implementatie",'DT 4 MRI'!$B$19,"Lab",$AC122,"Jaar",AF$83)), "", GETPIVOTDATA("% geschatte MRI implementatie",'DT 4 MRI'!$B$19,"Lab",$AC122,"Jaar",AF$83))</f>
        <v/>
      </c>
      <c r="AG122" s="23" t="str">
        <f>IF(ISERROR(GETPIVOTDATA("% geschatte MRI implementatie",'DT 4 MRI'!$B$19,"Lab",$AC122,"Jaar",AG$83)), "", GETPIVOTDATA("% geschatte MRI implementatie",'DT 4 MRI'!$B$19,"Lab",$AC122,"Jaar",AG$83))</f>
        <v/>
      </c>
      <c r="AH122" s="23" t="str">
        <f>IF(ISERROR(GETPIVOTDATA("% geschatte MRI implementatie",'DT 4 MRI'!$B$19,"Lab",$AC122,"Jaar",AH$83)), "", GETPIVOTDATA("% geschatte MRI implementatie",'DT 4 MRI'!$B$19,"Lab",$AC122,"Jaar",AH$83))</f>
        <v/>
      </c>
      <c r="AI122" s="23" t="str">
        <f>IF(ISERROR(GETPIVOTDATA("% geschatte MRI implementatie",'DT 4 MRI'!$B$19,"Lab",$AC122,"Jaar",AI$83)), "", GETPIVOTDATA("% geschatte MRI implementatie",'DT 4 MRI'!$B$19,"Lab",$AC122,"Jaar",AI$83))</f>
        <v/>
      </c>
      <c r="AJ122" s="23">
        <f>IF(ISERROR(GETPIVOTDATA("% geschatte MRI implementatie",'DT 4 MRI'!$B$19,"Lab",$AC122,"Jaar",AJ$83)), "", GETPIVOTDATA("% geschatte MRI implementatie",'DT 4 MRI'!$B$19,"Lab",$AC122,"Jaar",AJ$83))</f>
        <v>67</v>
      </c>
    </row>
    <row r="123" spans="1:36" s="15" customFormat="1" x14ac:dyDescent="0.3">
      <c r="A123" s="18"/>
      <c r="B123" s="25">
        <f>IF('DT 1 neg biopten'!A58="", "", 'DT 1 neg biopten'!A58)</f>
        <v>41</v>
      </c>
      <c r="C123" s="26">
        <f>IF(ISERROR(GETPIVOTDATA("% Negatief biopt",'DT 1 neg biopten'!$A$17,"Lab",B123,"Jaar",2015)), "", GETPIVOTDATA("% Negatief biopt",'DT 1 neg biopten'!$A$17,"Lab",B123,"Jaar",2015))</f>
        <v>48</v>
      </c>
      <c r="D123" s="26" t="str">
        <f>IF(ISERROR(GETPIVOTDATA("% Negatief biopt",'DT 1 neg biopten'!$A$17,"Lab",$B123,"Jaar",2016)), "", GETPIVOTDATA("% Negatief biopt",'DT 1 neg biopten'!$A$17,"Lab",$B123,"Jaar",2016))</f>
        <v/>
      </c>
      <c r="E123" s="26" t="str">
        <f>IF(ISERROR(GETPIVOTDATA("% Negatief biopt",'DT 1 neg biopten'!$A$17,"Lab",$B123,"Jaar",2017)), "", GETPIVOTDATA("% Negatief biopt",'DT 1 neg biopten'!$A$17,"Lab",$B123,"Jaar",2017))</f>
        <v/>
      </c>
      <c r="F123" s="26" t="str">
        <f>IF(ISERROR(GETPIVOTDATA("% Negatief biopt",'DT 1 neg biopten'!$A$17,"Lab",$B123,"Jaar",2018)), "", GETPIVOTDATA("% Negatief biopt",'DT 1 neg biopten'!$A$17,"Lab",$B123,"Jaar",2018))</f>
        <v/>
      </c>
      <c r="G123" s="26" t="str">
        <f>IF(ISERROR(GETPIVOTDATA("% Negatief biopt",'DT 1 neg biopten'!$A$17,"Lab",$B123,"Jaar",2019)), "", GETPIVOTDATA("% Negatief biopt",'DT 1 neg biopten'!$A$17,"Lab",$B123,"Jaar",2019))</f>
        <v/>
      </c>
      <c r="H123" s="26" t="str">
        <f>IF(ISERROR(GETPIVOTDATA("% Negatief biopt",'DT 1 neg biopten'!$A$17,"Lab",$B123,"Jaar",2020)), "", GETPIVOTDATA("% Negatief biopt",'DT 1 neg biopten'!$A$17,"Lab",$B123,"Jaar",2020))</f>
        <v/>
      </c>
      <c r="I123" s="26">
        <f>IF(ISERROR(GETPIVOTDATA("% Negatief biopt",'DT 1 neg biopten'!$A$17,"Lab",$B123,"Jaar",2021)), "", GETPIVOTDATA("% Negatief biopt",'DT 1 neg biopten'!$A$17,"Lab",$B123,"Jaar",2021))</f>
        <v>23</v>
      </c>
      <c r="K123" s="9">
        <f>IF('DT 2 GG1'!A57="", "",'DT 2 GG1'!A57)</f>
        <v>41</v>
      </c>
      <c r="L123" s="23">
        <f>IF(ISERROR(GETPIVOTDATA("% GG1 detectie",'DT 2 GG1'!$B$17,"Lab",$K123,"Jaar",2015)), "", GETPIVOTDATA("% GG1 detectie",'DT 2 GG1'!$B$17,"Lab",$K123,"Jaar",2015))</f>
        <v>12</v>
      </c>
      <c r="M123" s="23" t="str">
        <f>IF(ISERROR(GETPIVOTDATA("% GG1 detectie",'DT 2 GG1'!$B$17,"Lab",$K123,"Jaar",2016)), "", GETPIVOTDATA("% GG1 detectie",'DT 2 GG1'!$B$17,"Lab",$K123,"Jaar",2016))</f>
        <v/>
      </c>
      <c r="N123" s="23" t="str">
        <f>IF(ISERROR(GETPIVOTDATA("% GG1 detectie",'DT 2 GG1'!$B$17,"Lab",$K123,"Jaar",2017)), "", GETPIVOTDATA("% GG1 detectie",'DT 2 GG1'!$B$17,"Lab",$K123,"Jaar",2017))</f>
        <v/>
      </c>
      <c r="O123" s="23" t="str">
        <f>IF(ISERROR(GETPIVOTDATA("% GG1 detectie",'DT 2 GG1'!$B$17,"Lab",$K123,"Jaar",2018)), "", GETPIVOTDATA("% GG1 detectie",'DT 2 GG1'!$B$17,"Lab",$K123,"Jaar",2018))</f>
        <v/>
      </c>
      <c r="P123" s="23" t="str">
        <f>IF(ISERROR(GETPIVOTDATA("% GG1 detectie",'DT 2 GG1'!$B$17,"Lab",$K123,"Jaar",2019)), "", GETPIVOTDATA("% GG1 detectie",'DT 2 GG1'!$B$17,"Lab",$K123,"Jaar",2019))</f>
        <v/>
      </c>
      <c r="Q123" s="23" t="str">
        <f>IF(ISERROR(GETPIVOTDATA("% GG1 detectie",'DT 2 GG1'!$B$17,"Lab",$K123,"Jaar",2020)), "", GETPIVOTDATA("% GG1 detectie",'DT 2 GG1'!$B$17,"Lab",$K123,"Jaar",2020))</f>
        <v/>
      </c>
      <c r="R123" s="23">
        <f>IF(ISERROR(GETPIVOTDATA("% GG1 detectie",'DT 2 GG1'!$B$17,"Lab",$K123,"Jaar",2021)), "", GETPIVOTDATA("% GG1 detectie",'DT 2 GG1'!$B$17,"Lab",$K123,"Jaar",2021))</f>
        <v>27</v>
      </c>
      <c r="T123" s="9">
        <f>IF('DT 3 GG2plus'!A58="", "",'DT 3 GG2plus'!A58)</f>
        <v>41</v>
      </c>
      <c r="U123" s="23">
        <f>IF(ISERROR(GETPIVOTDATA("% GG≥2 detectie",'DT 3 GG2plus'!$B$19,"Lab",$T123,"Jaar",U$83)), "", GETPIVOTDATA("% GG≥2 detectie",'DT 3 GG2plus'!$B$19,"Lab",$T123,"Jaar",U$83))</f>
        <v>40</v>
      </c>
      <c r="V123" s="23" t="str">
        <f>IF(ISERROR(GETPIVOTDATA("% GG≥2 detectie",'DT 3 GG2plus'!$B$19,"Lab",$T123,"Jaar",V$83)), "", GETPIVOTDATA("% GG≥2 detectie",'DT 3 GG2plus'!$B$19,"Lab",$T123,"Jaar",V$83))</f>
        <v/>
      </c>
      <c r="W123" s="23" t="str">
        <f>IF(ISERROR(GETPIVOTDATA("% GG≥2 detectie",'DT 3 GG2plus'!$B$19,"Lab",$T123,"Jaar",W$83)), "", GETPIVOTDATA("% GG≥2 detectie",'DT 3 GG2plus'!$B$19,"Lab",$T123,"Jaar",W$83))</f>
        <v/>
      </c>
      <c r="X123" s="23" t="str">
        <f>IF(ISERROR(GETPIVOTDATA("% GG≥2 detectie",'DT 3 GG2plus'!$B$19,"Lab",$T123,"Jaar",X$83)), "", GETPIVOTDATA("% GG≥2 detectie",'DT 3 GG2plus'!$B$19,"Lab",$T123,"Jaar",X$83))</f>
        <v/>
      </c>
      <c r="Y123" s="23" t="str">
        <f>IF(ISERROR(GETPIVOTDATA("% GG≥2 detectie",'DT 3 GG2plus'!$B$19,"Lab",$T123,"Jaar",Y$83)), "", GETPIVOTDATA("% GG≥2 detectie",'DT 3 GG2plus'!$B$19,"Lab",$T123,"Jaar",Y$83))</f>
        <v/>
      </c>
      <c r="Z123" s="23" t="str">
        <f>IF(ISERROR(GETPIVOTDATA("% GG≥2 detectie",'DT 3 GG2plus'!$B$19,"Lab",$T123,"Jaar",Z$83)), "", GETPIVOTDATA("% GG≥2 detectie",'DT 3 GG2plus'!$B$19,"Lab",$T123,"Jaar",Z$83))</f>
        <v/>
      </c>
      <c r="AA123" s="23">
        <f>IF(ISERROR(GETPIVOTDATA("% GG≥2 detectie",'DT 3 GG2plus'!$B$19,"Lab",$T123,"Jaar",AA$83)), "", GETPIVOTDATA("% GG≥2 detectie",'DT 3 GG2plus'!$B$19,"Lab",$T123,"Jaar",AA$83))</f>
        <v>50</v>
      </c>
      <c r="AC123" s="9">
        <f>IF('DT 4 MRI'!A58="", "",'DT 4 MRI'!A58)</f>
        <v>41</v>
      </c>
      <c r="AD123" s="23">
        <f>IF(ISERROR(GETPIVOTDATA("% geschatte MRI implementatie",'DT 4 MRI'!$B$19,"Lab",$AC123,"Jaar",AD$83)), "", GETPIVOTDATA("% geschatte MRI implementatie",'DT 4 MRI'!$B$19,"Lab",$AC123,"Jaar",AD$83))</f>
        <v>1.4</v>
      </c>
      <c r="AE123" s="23" t="str">
        <f>IF(ISERROR(GETPIVOTDATA("% geschatte MRI implementatie",'DT 4 MRI'!$B$19,"Lab",$AC123,"Jaar",AE$83)), "", GETPIVOTDATA("% geschatte MRI implementatie",'DT 4 MRI'!$B$19,"Lab",$AC123,"Jaar",AE$83))</f>
        <v/>
      </c>
      <c r="AF123" s="23" t="str">
        <f>IF(ISERROR(GETPIVOTDATA("% geschatte MRI implementatie",'DT 4 MRI'!$B$19,"Lab",$AC123,"Jaar",AF$83)), "", GETPIVOTDATA("% geschatte MRI implementatie",'DT 4 MRI'!$B$19,"Lab",$AC123,"Jaar",AF$83))</f>
        <v/>
      </c>
      <c r="AG123" s="23" t="str">
        <f>IF(ISERROR(GETPIVOTDATA("% geschatte MRI implementatie",'DT 4 MRI'!$B$19,"Lab",$AC123,"Jaar",AG$83)), "", GETPIVOTDATA("% geschatte MRI implementatie",'DT 4 MRI'!$B$19,"Lab",$AC123,"Jaar",AG$83))</f>
        <v/>
      </c>
      <c r="AH123" s="23" t="str">
        <f>IF(ISERROR(GETPIVOTDATA("% geschatte MRI implementatie",'DT 4 MRI'!$B$19,"Lab",$AC123,"Jaar",AH$83)), "", GETPIVOTDATA("% geschatte MRI implementatie",'DT 4 MRI'!$B$19,"Lab",$AC123,"Jaar",AH$83))</f>
        <v/>
      </c>
      <c r="AI123" s="23" t="str">
        <f>IF(ISERROR(GETPIVOTDATA("% geschatte MRI implementatie",'DT 4 MRI'!$B$19,"Lab",$AC123,"Jaar",AI$83)), "", GETPIVOTDATA("% geschatte MRI implementatie",'DT 4 MRI'!$B$19,"Lab",$AC123,"Jaar",AI$83))</f>
        <v/>
      </c>
      <c r="AJ123" s="23">
        <f>IF(ISERROR(GETPIVOTDATA("% geschatte MRI implementatie",'DT 4 MRI'!$B$19,"Lab",$AC123,"Jaar",AJ$83)), "", GETPIVOTDATA("% geschatte MRI implementatie",'DT 4 MRI'!$B$19,"Lab",$AC123,"Jaar",AJ$83))</f>
        <v>85</v>
      </c>
    </row>
    <row r="124" spans="1:36" s="15" customFormat="1" x14ac:dyDescent="0.3">
      <c r="A124" s="18"/>
      <c r="B124" s="25" t="str">
        <f>IF('DT 1 neg biopten'!A59="", "", 'DT 1 neg biopten'!A59)</f>
        <v/>
      </c>
      <c r="C124" s="26" t="str">
        <f>IF(ISERROR(GETPIVOTDATA("% Negatief biopt",'DT 1 neg biopten'!$A$17,"Lab",B124,"Jaar",2015)), "", GETPIVOTDATA("% Negatief biopt",'DT 1 neg biopten'!$A$17,"Lab",B124,"Jaar",2015))</f>
        <v/>
      </c>
      <c r="D124" s="26" t="str">
        <f>IF(ISERROR(GETPIVOTDATA("% Negatief biopt",'DT 1 neg biopten'!$A$17,"Lab",$B124,"Jaar",2016)), "", GETPIVOTDATA("% Negatief biopt",'DT 1 neg biopten'!$A$17,"Lab",$B124,"Jaar",2016))</f>
        <v/>
      </c>
      <c r="E124" s="26" t="str">
        <f>IF(ISERROR(GETPIVOTDATA("% Negatief biopt",'DT 1 neg biopten'!$A$17,"Lab",$B124,"Jaar",2017)), "", GETPIVOTDATA("% Negatief biopt",'DT 1 neg biopten'!$A$17,"Lab",$B124,"Jaar",2017))</f>
        <v/>
      </c>
      <c r="F124" s="26" t="str">
        <f>IF(ISERROR(GETPIVOTDATA("% Negatief biopt",'DT 1 neg biopten'!$A$17,"Lab",$B124,"Jaar",2018)), "", GETPIVOTDATA("% Negatief biopt",'DT 1 neg biopten'!$A$17,"Lab",$B124,"Jaar",2018))</f>
        <v/>
      </c>
      <c r="G124" s="26" t="str">
        <f>IF(ISERROR(GETPIVOTDATA("% Negatief biopt",'DT 1 neg biopten'!$A$17,"Lab",$B124,"Jaar",2019)), "", GETPIVOTDATA("% Negatief biopt",'DT 1 neg biopten'!$A$17,"Lab",$B124,"Jaar",2019))</f>
        <v/>
      </c>
      <c r="H124" s="26" t="str">
        <f>IF(ISERROR(GETPIVOTDATA("% Negatief biopt",'DT 1 neg biopten'!$A$17,"Lab",$B124,"Jaar",2020)), "", GETPIVOTDATA("% Negatief biopt",'DT 1 neg biopten'!$A$17,"Lab",$B124,"Jaar",2020))</f>
        <v/>
      </c>
      <c r="I124" s="26" t="str">
        <f>IF(ISERROR(GETPIVOTDATA("% Negatief biopt",'DT 1 neg biopten'!$A$17,"Lab",$B124,"Jaar",2021)), "", GETPIVOTDATA("% Negatief biopt",'DT 1 neg biopten'!$A$17,"Lab",$B124,"Jaar",2021))</f>
        <v/>
      </c>
      <c r="K124" s="9" t="str">
        <f>IF('DT 2 GG1'!A58="", "",'DT 2 GG1'!A58)</f>
        <v/>
      </c>
      <c r="L124" s="23" t="str">
        <f>IF(ISERROR(GETPIVOTDATA("% GG1 detectie",'DT 2 GG1'!$B$17,"Lab",$K124,"Jaar",2015)), "", GETPIVOTDATA("% GG1 detectie",'DT 2 GG1'!$B$17,"Lab",$K124,"Jaar",2015))</f>
        <v/>
      </c>
      <c r="M124" s="23" t="str">
        <f>IF(ISERROR(GETPIVOTDATA("% GG1 detectie",'DT 2 GG1'!$B$17,"Lab",$K124,"Jaar",2016)), "", GETPIVOTDATA("% GG1 detectie",'DT 2 GG1'!$B$17,"Lab",$K124,"Jaar",2016))</f>
        <v/>
      </c>
      <c r="N124" s="23" t="str">
        <f>IF(ISERROR(GETPIVOTDATA("% GG1 detectie",'DT 2 GG1'!$B$17,"Lab",$K124,"Jaar",2017)), "", GETPIVOTDATA("% GG1 detectie",'DT 2 GG1'!$B$17,"Lab",$K124,"Jaar",2017))</f>
        <v/>
      </c>
      <c r="O124" s="23" t="str">
        <f>IF(ISERROR(GETPIVOTDATA("% GG1 detectie",'DT 2 GG1'!$B$17,"Lab",$K124,"Jaar",2018)), "", GETPIVOTDATA("% GG1 detectie",'DT 2 GG1'!$B$17,"Lab",$K124,"Jaar",2018))</f>
        <v/>
      </c>
      <c r="P124" s="23" t="str">
        <f>IF(ISERROR(GETPIVOTDATA("% GG1 detectie",'DT 2 GG1'!$B$17,"Lab",$K124,"Jaar",2019)), "", GETPIVOTDATA("% GG1 detectie",'DT 2 GG1'!$B$17,"Lab",$K124,"Jaar",2019))</f>
        <v/>
      </c>
      <c r="Q124" s="23" t="str">
        <f>IF(ISERROR(GETPIVOTDATA("% GG1 detectie",'DT 2 GG1'!$B$17,"Lab",$K124,"Jaar",2020)), "", GETPIVOTDATA("% GG1 detectie",'DT 2 GG1'!$B$17,"Lab",$K124,"Jaar",2020))</f>
        <v/>
      </c>
      <c r="R124" s="23" t="str">
        <f>IF(ISERROR(GETPIVOTDATA("% GG1 detectie",'DT 2 GG1'!$B$17,"Lab",$K124,"Jaar",2021)), "", GETPIVOTDATA("% GG1 detectie",'DT 2 GG1'!$B$17,"Lab",$K124,"Jaar",2021))</f>
        <v/>
      </c>
      <c r="T124" s="9" t="str">
        <f>IF('DT 3 GG2plus'!A59="", "",'DT 3 GG2plus'!A59)</f>
        <v/>
      </c>
      <c r="U124" s="23" t="str">
        <f>IF(ISERROR(GETPIVOTDATA("% GG≥2 detectie",'DT 3 GG2plus'!$B$19,"Lab",$T124,"Jaar",U$83)), "", GETPIVOTDATA("% GG≥2 detectie",'DT 3 GG2plus'!$B$19,"Lab",$T124,"Jaar",U$83))</f>
        <v/>
      </c>
      <c r="V124" s="23" t="str">
        <f>IF(ISERROR(GETPIVOTDATA("% GG≥2 detectie",'DT 3 GG2plus'!$B$19,"Lab",$T124,"Jaar",V$83)), "", GETPIVOTDATA("% GG≥2 detectie",'DT 3 GG2plus'!$B$19,"Lab",$T124,"Jaar",V$83))</f>
        <v/>
      </c>
      <c r="W124" s="23" t="str">
        <f>IF(ISERROR(GETPIVOTDATA("% GG≥2 detectie",'DT 3 GG2plus'!$B$19,"Lab",$T124,"Jaar",W$83)), "", GETPIVOTDATA("% GG≥2 detectie",'DT 3 GG2plus'!$B$19,"Lab",$T124,"Jaar",W$83))</f>
        <v/>
      </c>
      <c r="X124" s="23" t="str">
        <f>IF(ISERROR(GETPIVOTDATA("% GG≥2 detectie",'DT 3 GG2plus'!$B$19,"Lab",$T124,"Jaar",X$83)), "", GETPIVOTDATA("% GG≥2 detectie",'DT 3 GG2plus'!$B$19,"Lab",$T124,"Jaar",X$83))</f>
        <v/>
      </c>
      <c r="Y124" s="23" t="str">
        <f>IF(ISERROR(GETPIVOTDATA("% GG≥2 detectie",'DT 3 GG2plus'!$B$19,"Lab",$T124,"Jaar",Y$83)), "", GETPIVOTDATA("% GG≥2 detectie",'DT 3 GG2plus'!$B$19,"Lab",$T124,"Jaar",Y$83))</f>
        <v/>
      </c>
      <c r="Z124" s="23" t="str">
        <f>IF(ISERROR(GETPIVOTDATA("% GG≥2 detectie",'DT 3 GG2plus'!$B$19,"Lab",$T124,"Jaar",Z$83)), "", GETPIVOTDATA("% GG≥2 detectie",'DT 3 GG2plus'!$B$19,"Lab",$T124,"Jaar",Z$83))</f>
        <v/>
      </c>
      <c r="AA124" s="23" t="str">
        <f>IF(ISERROR(GETPIVOTDATA("% GG≥2 detectie",'DT 3 GG2plus'!$B$19,"Lab",$T124,"Jaar",AA$83)), "", GETPIVOTDATA("% GG≥2 detectie",'DT 3 GG2plus'!$B$19,"Lab",$T124,"Jaar",AA$83))</f>
        <v/>
      </c>
      <c r="AC124" s="9" t="str">
        <f>IF('DT 4 MRI'!A59="", "",'DT 4 MRI'!A59)</f>
        <v/>
      </c>
      <c r="AD124" s="23" t="str">
        <f>IF(ISERROR(GETPIVOTDATA("% geschatte MRI implementatie",'DT 4 MRI'!$B$19,"Lab",$AC124,"Jaar",AD$83)), "", GETPIVOTDATA("% geschatte MRI implementatie",'DT 4 MRI'!$B$19,"Lab",$AC124,"Jaar",AD$83))</f>
        <v/>
      </c>
      <c r="AE124" s="23" t="str">
        <f>IF(ISERROR(GETPIVOTDATA("% geschatte MRI implementatie",'DT 4 MRI'!$B$19,"Lab",$AC124,"Jaar",AE$83)), "", GETPIVOTDATA("% geschatte MRI implementatie",'DT 4 MRI'!$B$19,"Lab",$AC124,"Jaar",AE$83))</f>
        <v/>
      </c>
      <c r="AF124" s="23" t="str">
        <f>IF(ISERROR(GETPIVOTDATA("% geschatte MRI implementatie",'DT 4 MRI'!$B$19,"Lab",$AC124,"Jaar",AF$83)), "", GETPIVOTDATA("% geschatte MRI implementatie",'DT 4 MRI'!$B$19,"Lab",$AC124,"Jaar",AF$83))</f>
        <v/>
      </c>
      <c r="AG124" s="23" t="str">
        <f>IF(ISERROR(GETPIVOTDATA("% geschatte MRI implementatie",'DT 4 MRI'!$B$19,"Lab",$AC124,"Jaar",AG$83)), "", GETPIVOTDATA("% geschatte MRI implementatie",'DT 4 MRI'!$B$19,"Lab",$AC124,"Jaar",AG$83))</f>
        <v/>
      </c>
      <c r="AH124" s="23" t="str">
        <f>IF(ISERROR(GETPIVOTDATA("% geschatte MRI implementatie",'DT 4 MRI'!$B$19,"Lab",$AC124,"Jaar",AH$83)), "", GETPIVOTDATA("% geschatte MRI implementatie",'DT 4 MRI'!$B$19,"Lab",$AC124,"Jaar",AH$83))</f>
        <v/>
      </c>
      <c r="AI124" s="23" t="str">
        <f>IF(ISERROR(GETPIVOTDATA("% geschatte MRI implementatie",'DT 4 MRI'!$B$19,"Lab",$AC124,"Jaar",AI$83)), "", GETPIVOTDATA("% geschatte MRI implementatie",'DT 4 MRI'!$B$19,"Lab",$AC124,"Jaar",AI$83))</f>
        <v/>
      </c>
      <c r="AJ124" s="23" t="str">
        <f>IF(ISERROR(GETPIVOTDATA("% geschatte MRI implementatie",'DT 4 MRI'!$B$19,"Lab",$AC124,"Jaar",AJ$83)), "", GETPIVOTDATA("% geschatte MRI implementatie",'DT 4 MRI'!$B$19,"Lab",$AC124,"Jaar",AJ$83))</f>
        <v/>
      </c>
    </row>
    <row r="125" spans="1:36" s="15" customFormat="1" x14ac:dyDescent="0.3"/>
    <row r="126" spans="1:36" s="15" customFormat="1" x14ac:dyDescent="0.3"/>
    <row r="127" spans="1:36" s="15" customFormat="1" ht="23.4" x14ac:dyDescent="0.3">
      <c r="B127" s="28"/>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row>
    <row r="128" spans="1:36" s="15" customFormat="1" x14ac:dyDescent="0.3"/>
    <row r="129" s="15" customFormat="1" x14ac:dyDescent="0.3"/>
    <row r="130" s="15" customFormat="1" x14ac:dyDescent="0.3"/>
    <row r="131" s="15" customFormat="1" x14ac:dyDescent="0.3"/>
    <row r="132" s="15" customFormat="1" x14ac:dyDescent="0.3"/>
    <row r="133" s="15" customFormat="1" x14ac:dyDescent="0.3"/>
    <row r="134" s="15" customFormat="1" x14ac:dyDescent="0.3"/>
    <row r="135" s="15" customFormat="1" x14ac:dyDescent="0.3"/>
    <row r="136" s="15" customFormat="1" x14ac:dyDescent="0.3"/>
    <row r="137" s="15" customFormat="1" x14ac:dyDescent="0.3"/>
    <row r="138" s="15" customFormat="1" x14ac:dyDescent="0.3"/>
    <row r="139" s="15" customFormat="1" x14ac:dyDescent="0.3"/>
    <row r="140" s="15" customFormat="1" x14ac:dyDescent="0.3"/>
    <row r="141" s="15" customFormat="1" x14ac:dyDescent="0.3"/>
    <row r="142" s="15" customFormat="1" x14ac:dyDescent="0.3"/>
    <row r="143" s="15" customFormat="1" x14ac:dyDescent="0.3"/>
    <row r="144" s="15" customFormat="1" x14ac:dyDescent="0.3"/>
    <row r="145" s="15" customFormat="1" x14ac:dyDescent="0.3"/>
    <row r="146" s="15" customFormat="1" x14ac:dyDescent="0.3"/>
    <row r="147" s="15" customFormat="1" x14ac:dyDescent="0.3"/>
    <row r="148" s="15" customFormat="1" x14ac:dyDescent="0.3"/>
    <row r="149" s="15" customFormat="1" x14ac:dyDescent="0.3"/>
    <row r="150" s="15" customFormat="1" x14ac:dyDescent="0.3"/>
    <row r="151" s="15" customFormat="1" x14ac:dyDescent="0.3"/>
    <row r="152" s="15" customFormat="1" x14ac:dyDescent="0.3"/>
    <row r="153" s="15" customFormat="1" x14ac:dyDescent="0.3"/>
    <row r="154" s="15" customFormat="1" x14ac:dyDescent="0.3"/>
    <row r="155" s="15" customFormat="1" x14ac:dyDescent="0.3"/>
    <row r="156" s="15" customFormat="1" x14ac:dyDescent="0.3"/>
    <row r="157" s="15" customFormat="1" x14ac:dyDescent="0.3"/>
    <row r="158" s="15" customFormat="1" x14ac:dyDescent="0.3"/>
    <row r="159" s="15" customFormat="1" x14ac:dyDescent="0.3"/>
    <row r="160" s="15" customFormat="1" x14ac:dyDescent="0.3"/>
    <row r="161" s="15" customFormat="1" x14ac:dyDescent="0.3"/>
    <row r="162" s="15" customFormat="1" x14ac:dyDescent="0.3"/>
    <row r="163" s="15" customFormat="1" x14ac:dyDescent="0.3"/>
    <row r="164" s="15" customFormat="1" x14ac:dyDescent="0.3"/>
    <row r="165" s="15" customFormat="1" x14ac:dyDescent="0.3"/>
    <row r="166" s="15" customFormat="1" x14ac:dyDescent="0.3"/>
    <row r="167" s="15" customFormat="1" x14ac:dyDescent="0.3"/>
    <row r="168" s="15" customFormat="1" x14ac:dyDescent="0.3"/>
    <row r="169" s="15" customFormat="1" x14ac:dyDescent="0.3"/>
    <row r="170" s="15" customFormat="1" x14ac:dyDescent="0.3"/>
    <row r="171" s="15" customFormat="1" x14ac:dyDescent="0.3"/>
    <row r="172" s="15" customFormat="1" x14ac:dyDescent="0.3"/>
    <row r="173" s="15" customFormat="1" x14ac:dyDescent="0.3"/>
    <row r="174" s="15" customFormat="1" x14ac:dyDescent="0.3"/>
    <row r="175" s="15" customFormat="1" x14ac:dyDescent="0.3"/>
    <row r="176" s="15" customFormat="1" x14ac:dyDescent="0.3"/>
    <row r="177" s="15" customFormat="1" x14ac:dyDescent="0.3"/>
    <row r="178" s="15" customFormat="1" x14ac:dyDescent="0.3"/>
    <row r="179" s="15" customFormat="1" x14ac:dyDescent="0.3"/>
    <row r="180" s="15" customFormat="1" x14ac:dyDescent="0.3"/>
    <row r="181" s="15" customFormat="1" x14ac:dyDescent="0.3"/>
    <row r="182" s="15" customFormat="1" x14ac:dyDescent="0.3"/>
    <row r="183" s="15" customFormat="1" x14ac:dyDescent="0.3"/>
    <row r="184" s="15" customFormat="1" x14ac:dyDescent="0.3"/>
    <row r="185" s="15" customFormat="1" x14ac:dyDescent="0.3"/>
    <row r="186" s="15" customFormat="1" x14ac:dyDescent="0.3"/>
    <row r="187" s="15" customFormat="1" x14ac:dyDescent="0.3"/>
    <row r="188" s="15" customFormat="1" x14ac:dyDescent="0.3"/>
    <row r="189" s="15" customFormat="1" x14ac:dyDescent="0.3"/>
    <row r="190" s="15" customFormat="1" x14ac:dyDescent="0.3"/>
    <row r="191" s="15" customFormat="1" x14ac:dyDescent="0.3"/>
    <row r="192" s="15" customFormat="1" x14ac:dyDescent="0.3"/>
    <row r="193" s="15" customFormat="1" x14ac:dyDescent="0.3"/>
    <row r="194" s="15" customFormat="1" x14ac:dyDescent="0.3"/>
    <row r="195" s="15" customFormat="1" x14ac:dyDescent="0.3"/>
    <row r="196" s="15" customFormat="1" x14ac:dyDescent="0.3"/>
    <row r="197" s="15" customFormat="1" x14ac:dyDescent="0.3"/>
    <row r="198" s="15" customFormat="1" x14ac:dyDescent="0.3"/>
    <row r="199" s="15" customFormat="1" x14ac:dyDescent="0.3"/>
    <row r="200" s="15" customFormat="1" x14ac:dyDescent="0.3"/>
    <row r="201" s="15" customFormat="1" x14ac:dyDescent="0.3"/>
    <row r="202" s="15" customFormat="1" x14ac:dyDescent="0.3"/>
    <row r="203" s="15" customFormat="1" x14ac:dyDescent="0.3"/>
    <row r="204" s="15" customFormat="1" x14ac:dyDescent="0.3"/>
    <row r="205" s="15" customFormat="1" x14ac:dyDescent="0.3"/>
    <row r="206" s="15" customFormat="1" x14ac:dyDescent="0.3"/>
    <row r="207" s="15" customFormat="1" x14ac:dyDescent="0.3"/>
    <row r="208" s="15" customFormat="1" x14ac:dyDescent="0.3"/>
    <row r="209" s="15" customFormat="1" x14ac:dyDescent="0.3"/>
    <row r="210" s="15" customFormat="1" x14ac:dyDescent="0.3"/>
    <row r="211" s="15" customFormat="1" x14ac:dyDescent="0.3"/>
    <row r="212" s="15" customFormat="1" x14ac:dyDescent="0.3"/>
    <row r="213" s="15" customFormat="1" x14ac:dyDescent="0.3"/>
    <row r="214" s="15" customFormat="1" x14ac:dyDescent="0.3"/>
    <row r="215" s="15" customFormat="1" x14ac:dyDescent="0.3"/>
    <row r="216" s="15" customFormat="1" x14ac:dyDescent="0.3"/>
    <row r="217" s="15" customFormat="1" x14ac:dyDescent="0.3"/>
    <row r="218" s="15" customFormat="1" x14ac:dyDescent="0.3"/>
    <row r="219" s="15" customFormat="1" x14ac:dyDescent="0.3"/>
    <row r="220" s="15" customFormat="1" x14ac:dyDescent="0.3"/>
    <row r="221" s="15" customFormat="1" x14ac:dyDescent="0.3"/>
    <row r="222" s="15" customFormat="1" x14ac:dyDescent="0.3"/>
    <row r="223" s="15" customFormat="1" x14ac:dyDescent="0.3"/>
    <row r="224" s="15" customFormat="1" x14ac:dyDescent="0.3"/>
    <row r="225" s="15" customFormat="1" x14ac:dyDescent="0.3"/>
    <row r="226" s="15" customFormat="1" x14ac:dyDescent="0.3"/>
    <row r="227" s="15" customFormat="1" x14ac:dyDescent="0.3"/>
    <row r="228" s="15" customFormat="1" x14ac:dyDescent="0.3"/>
    <row r="229" s="15" customFormat="1" x14ac:dyDescent="0.3"/>
    <row r="230" s="15" customFormat="1" x14ac:dyDescent="0.3"/>
    <row r="231" s="15" customFormat="1" x14ac:dyDescent="0.3"/>
    <row r="232" s="15" customFormat="1" x14ac:dyDescent="0.3"/>
    <row r="233" s="15" customFormat="1" x14ac:dyDescent="0.3"/>
    <row r="234" s="15" customFormat="1" x14ac:dyDescent="0.3"/>
    <row r="235" s="15" customFormat="1" x14ac:dyDescent="0.3"/>
    <row r="236" s="15" customFormat="1" x14ac:dyDescent="0.3"/>
    <row r="237" s="15" customFormat="1" x14ac:dyDescent="0.3"/>
    <row r="238" s="15" customFormat="1" x14ac:dyDescent="0.3"/>
    <row r="239" s="15" customFormat="1" x14ac:dyDescent="0.3"/>
    <row r="240" s="15" customFormat="1" x14ac:dyDescent="0.3"/>
    <row r="241" s="15" customFormat="1" x14ac:dyDescent="0.3"/>
    <row r="242" s="15" customFormat="1" x14ac:dyDescent="0.3"/>
    <row r="243" s="15" customFormat="1" x14ac:dyDescent="0.3"/>
    <row r="244" s="15" customFormat="1" x14ac:dyDescent="0.3"/>
    <row r="245" s="15" customFormat="1" x14ac:dyDescent="0.3"/>
    <row r="246" s="15" customFormat="1" x14ac:dyDescent="0.3"/>
    <row r="247" s="15" customFormat="1" x14ac:dyDescent="0.3"/>
    <row r="248" s="15" customFormat="1" x14ac:dyDescent="0.3"/>
    <row r="249" s="15" customFormat="1" x14ac:dyDescent="0.3"/>
    <row r="250" s="15" customFormat="1" x14ac:dyDescent="0.3"/>
    <row r="251" s="15" customFormat="1" x14ac:dyDescent="0.3"/>
    <row r="252" s="15" customFormat="1" x14ac:dyDescent="0.3"/>
    <row r="253" s="15" customFormat="1" x14ac:dyDescent="0.3"/>
    <row r="254" s="15" customFormat="1" x14ac:dyDescent="0.3"/>
    <row r="255" s="15" customFormat="1" x14ac:dyDescent="0.3"/>
    <row r="256" s="15" customFormat="1" x14ac:dyDescent="0.3"/>
    <row r="257" s="15" customFormat="1" x14ac:dyDescent="0.3"/>
    <row r="258" s="15" customFormat="1" x14ac:dyDescent="0.3"/>
    <row r="259" s="15" customFormat="1" x14ac:dyDescent="0.3"/>
    <row r="260" s="15" customFormat="1" x14ac:dyDescent="0.3"/>
    <row r="261" s="15" customFormat="1" x14ac:dyDescent="0.3"/>
    <row r="262" s="15" customFormat="1" x14ac:dyDescent="0.3"/>
    <row r="263" s="15" customFormat="1" x14ac:dyDescent="0.3"/>
    <row r="264" s="15" customFormat="1" x14ac:dyDescent="0.3"/>
    <row r="265" s="15" customFormat="1" x14ac:dyDescent="0.3"/>
    <row r="266" s="15" customFormat="1" x14ac:dyDescent="0.3"/>
    <row r="267" s="15" customFormat="1" x14ac:dyDescent="0.3"/>
    <row r="268" s="15" customFormat="1" x14ac:dyDescent="0.3"/>
    <row r="269" s="15" customFormat="1" x14ac:dyDescent="0.3"/>
    <row r="270" s="15" customFormat="1" x14ac:dyDescent="0.3"/>
    <row r="271" s="15" customFormat="1" x14ac:dyDescent="0.3"/>
    <row r="272" s="15" customFormat="1" x14ac:dyDescent="0.3"/>
    <row r="273" s="15" customFormat="1" x14ac:dyDescent="0.3"/>
    <row r="274" s="15" customFormat="1" x14ac:dyDescent="0.3"/>
    <row r="275" s="15" customFormat="1" x14ac:dyDescent="0.3"/>
    <row r="276" s="15" customFormat="1" x14ac:dyDescent="0.3"/>
    <row r="277" s="15" customFormat="1" x14ac:dyDescent="0.3"/>
    <row r="278" s="15" customFormat="1" x14ac:dyDescent="0.3"/>
    <row r="279" s="15" customFormat="1" x14ac:dyDescent="0.3"/>
    <row r="280" s="15" customFormat="1" x14ac:dyDescent="0.3"/>
    <row r="281" s="15" customFormat="1" x14ac:dyDescent="0.3"/>
    <row r="282" s="15" customFormat="1" x14ac:dyDescent="0.3"/>
    <row r="283" s="15" customFormat="1" x14ac:dyDescent="0.3"/>
    <row r="284" s="15" customFormat="1" x14ac:dyDescent="0.3"/>
    <row r="285" s="15" customFormat="1" x14ac:dyDescent="0.3"/>
    <row r="286" s="15" customFormat="1" x14ac:dyDescent="0.3"/>
    <row r="287" s="15" customFormat="1" x14ac:dyDescent="0.3"/>
    <row r="288" s="15" customFormat="1" x14ac:dyDescent="0.3"/>
    <row r="289" s="15" customFormat="1" x14ac:dyDescent="0.3"/>
    <row r="290" s="15" customFormat="1" x14ac:dyDescent="0.3"/>
    <row r="291" s="15" customFormat="1" x14ac:dyDescent="0.3"/>
    <row r="292" s="15" customFormat="1" x14ac:dyDescent="0.3"/>
    <row r="293" s="15" customFormat="1" x14ac:dyDescent="0.3"/>
    <row r="294" s="15" customFormat="1" x14ac:dyDescent="0.3"/>
    <row r="295" s="15" customFormat="1" x14ac:dyDescent="0.3"/>
    <row r="296" s="15" customFormat="1" x14ac:dyDescent="0.3"/>
    <row r="297" s="15" customFormat="1" x14ac:dyDescent="0.3"/>
    <row r="298" s="15" customFormat="1" x14ac:dyDescent="0.3"/>
    <row r="299" s="15" customFormat="1" x14ac:dyDescent="0.3"/>
    <row r="300" s="15" customFormat="1" x14ac:dyDescent="0.3"/>
    <row r="301" s="15" customFormat="1" x14ac:dyDescent="0.3"/>
    <row r="302" s="15" customFormat="1" x14ac:dyDescent="0.3"/>
    <row r="303" s="15" customFormat="1" x14ac:dyDescent="0.3"/>
    <row r="304" s="15" customFormat="1" x14ac:dyDescent="0.3"/>
    <row r="305" s="15" customFormat="1" x14ac:dyDescent="0.3"/>
    <row r="306" s="15" customFormat="1" x14ac:dyDescent="0.3"/>
    <row r="307" s="15" customFormat="1" x14ac:dyDescent="0.3"/>
    <row r="308" s="15" customFormat="1" x14ac:dyDescent="0.3"/>
    <row r="309" s="15" customFormat="1" x14ac:dyDescent="0.3"/>
    <row r="310" s="15" customFormat="1" x14ac:dyDescent="0.3"/>
    <row r="311" s="15" customFormat="1" x14ac:dyDescent="0.3"/>
    <row r="312" s="15" customFormat="1" x14ac:dyDescent="0.3"/>
    <row r="313" s="15" customFormat="1" x14ac:dyDescent="0.3"/>
    <row r="314" s="15" customFormat="1" x14ac:dyDescent="0.3"/>
    <row r="315" s="15" customFormat="1" x14ac:dyDescent="0.3"/>
    <row r="316" s="15" customFormat="1" x14ac:dyDescent="0.3"/>
    <row r="317" s="15" customFormat="1" x14ac:dyDescent="0.3"/>
    <row r="318" s="15" customFormat="1" x14ac:dyDescent="0.3"/>
    <row r="319" s="15" customFormat="1" x14ac:dyDescent="0.3"/>
    <row r="320" s="15" customFormat="1" x14ac:dyDescent="0.3"/>
    <row r="321" s="15" customFormat="1" x14ac:dyDescent="0.3"/>
    <row r="322" s="15" customFormat="1" x14ac:dyDescent="0.3"/>
    <row r="323" s="15" customFormat="1" x14ac:dyDescent="0.3"/>
    <row r="324" s="15" customFormat="1" x14ac:dyDescent="0.3"/>
    <row r="325" s="15" customFormat="1" x14ac:dyDescent="0.3"/>
    <row r="326" s="15" customFormat="1" x14ac:dyDescent="0.3"/>
    <row r="327" s="15" customFormat="1" x14ac:dyDescent="0.3"/>
    <row r="328" s="15" customFormat="1" x14ac:dyDescent="0.3"/>
    <row r="329" s="15" customFormat="1" x14ac:dyDescent="0.3"/>
    <row r="330" s="15" customFormat="1" x14ac:dyDescent="0.3"/>
    <row r="331" s="15" customFormat="1" x14ac:dyDescent="0.3"/>
    <row r="332" s="15" customFormat="1" x14ac:dyDescent="0.3"/>
    <row r="333" s="15" customFormat="1" x14ac:dyDescent="0.3"/>
    <row r="334" s="15" customFormat="1" x14ac:dyDescent="0.3"/>
    <row r="335" s="15" customFormat="1" x14ac:dyDescent="0.3"/>
    <row r="336" s="15" customFormat="1" x14ac:dyDescent="0.3"/>
    <row r="337" s="15" customFormat="1" x14ac:dyDescent="0.3"/>
    <row r="338" s="15" customFormat="1" x14ac:dyDescent="0.3"/>
    <row r="339" s="15" customFormat="1" x14ac:dyDescent="0.3"/>
    <row r="340" s="15" customFormat="1" x14ac:dyDescent="0.3"/>
    <row r="341" s="15" customFormat="1" x14ac:dyDescent="0.3"/>
    <row r="342" s="15" customFormat="1" x14ac:dyDescent="0.3"/>
    <row r="343" s="15" customFormat="1" x14ac:dyDescent="0.3"/>
    <row r="344" s="15" customFormat="1" x14ac:dyDescent="0.3"/>
    <row r="345" s="15" customFormat="1" x14ac:dyDescent="0.3"/>
    <row r="346" s="15" customFormat="1" x14ac:dyDescent="0.3"/>
    <row r="347" s="15" customFormat="1" x14ac:dyDescent="0.3"/>
    <row r="348" s="15" customFormat="1" x14ac:dyDescent="0.3"/>
    <row r="349" s="15" customFormat="1" x14ac:dyDescent="0.3"/>
    <row r="350" s="15" customFormat="1" x14ac:dyDescent="0.3"/>
    <row r="351" s="15" customFormat="1" x14ac:dyDescent="0.3"/>
    <row r="352" s="15" customFormat="1" x14ac:dyDescent="0.3"/>
    <row r="353" s="15" customFormat="1" x14ac:dyDescent="0.3"/>
    <row r="354" s="15" customFormat="1" x14ac:dyDescent="0.3"/>
    <row r="355" s="15" customFormat="1" x14ac:dyDescent="0.3"/>
    <row r="356" s="15" customFormat="1" x14ac:dyDescent="0.3"/>
    <row r="357" s="15" customFormat="1" x14ac:dyDescent="0.3"/>
    <row r="358" s="15" customFormat="1" x14ac:dyDescent="0.3"/>
    <row r="359" s="15" customFormat="1" x14ac:dyDescent="0.3"/>
    <row r="360" s="15" customFormat="1" x14ac:dyDescent="0.3"/>
    <row r="361" s="15" customFormat="1" x14ac:dyDescent="0.3"/>
    <row r="362" s="15" customFormat="1" x14ac:dyDescent="0.3"/>
    <row r="363" s="15" customFormat="1" x14ac:dyDescent="0.3"/>
    <row r="364" s="15" customFormat="1" x14ac:dyDescent="0.3"/>
    <row r="365" s="15" customFormat="1" x14ac:dyDescent="0.3"/>
    <row r="366" s="15" customFormat="1" x14ac:dyDescent="0.3"/>
    <row r="367" s="15" customFormat="1" x14ac:dyDescent="0.3"/>
    <row r="368" s="15" customFormat="1" x14ac:dyDescent="0.3"/>
    <row r="369" s="15" customFormat="1" x14ac:dyDescent="0.3"/>
    <row r="370" s="15" customFormat="1" x14ac:dyDescent="0.3"/>
    <row r="371" s="15" customFormat="1" x14ac:dyDescent="0.3"/>
    <row r="372" s="15" customFormat="1" x14ac:dyDescent="0.3"/>
    <row r="373" s="15" customFormat="1" x14ac:dyDescent="0.3"/>
    <row r="374" s="15" customFormat="1" x14ac:dyDescent="0.3"/>
    <row r="375" s="15" customFormat="1" x14ac:dyDescent="0.3"/>
    <row r="376" s="15" customFormat="1" x14ac:dyDescent="0.3"/>
    <row r="377" s="15" customFormat="1" x14ac:dyDescent="0.3"/>
    <row r="378" s="15" customFormat="1" x14ac:dyDescent="0.3"/>
    <row r="379" s="15" customFormat="1" x14ac:dyDescent="0.3"/>
    <row r="380" s="15" customFormat="1" x14ac:dyDescent="0.3"/>
    <row r="381" s="15" customFormat="1" x14ac:dyDescent="0.3"/>
    <row r="382" s="15" customFormat="1" x14ac:dyDescent="0.3"/>
    <row r="383" s="15" customFormat="1" x14ac:dyDescent="0.3"/>
    <row r="384" s="15" customFormat="1" x14ac:dyDescent="0.3"/>
    <row r="385" s="15" customFormat="1" x14ac:dyDescent="0.3"/>
    <row r="386" s="15" customFormat="1" x14ac:dyDescent="0.3"/>
    <row r="387" s="15" customFormat="1" x14ac:dyDescent="0.3"/>
    <row r="388" s="15" customFormat="1" x14ac:dyDescent="0.3"/>
    <row r="389" s="15" customFormat="1" x14ac:dyDescent="0.3"/>
    <row r="390" s="15" customFormat="1" x14ac:dyDescent="0.3"/>
    <row r="391" s="15" customFormat="1" x14ac:dyDescent="0.3"/>
    <row r="392" s="15" customFormat="1" x14ac:dyDescent="0.3"/>
    <row r="393" s="15" customFormat="1" x14ac:dyDescent="0.3"/>
    <row r="394" s="15" customFormat="1" x14ac:dyDescent="0.3"/>
    <row r="395" s="15" customFormat="1" x14ac:dyDescent="0.3"/>
    <row r="396" s="15" customFormat="1" x14ac:dyDescent="0.3"/>
    <row r="397" s="15" customFormat="1" x14ac:dyDescent="0.3"/>
    <row r="398" s="15" customFormat="1" x14ac:dyDescent="0.3"/>
    <row r="399" s="15" customFormat="1" x14ac:dyDescent="0.3"/>
    <row r="400" s="15" customFormat="1" x14ac:dyDescent="0.3"/>
    <row r="401" s="15" customFormat="1" x14ac:dyDescent="0.3"/>
    <row r="402" s="15" customFormat="1" x14ac:dyDescent="0.3"/>
    <row r="403" s="15" customFormat="1" x14ac:dyDescent="0.3"/>
    <row r="404" s="15" customFormat="1" x14ac:dyDescent="0.3"/>
    <row r="405" s="15" customFormat="1" x14ac:dyDescent="0.3"/>
    <row r="406" s="15" customFormat="1" x14ac:dyDescent="0.3"/>
    <row r="407" s="15" customFormat="1" x14ac:dyDescent="0.3"/>
    <row r="408" s="15" customFormat="1" x14ac:dyDescent="0.3"/>
    <row r="409" s="15" customFormat="1" x14ac:dyDescent="0.3"/>
    <row r="410" s="15" customFormat="1" x14ac:dyDescent="0.3"/>
    <row r="411" s="15" customFormat="1" x14ac:dyDescent="0.3"/>
    <row r="412" s="15" customFormat="1" x14ac:dyDescent="0.3"/>
    <row r="413" s="15" customFormat="1" x14ac:dyDescent="0.3"/>
    <row r="414" s="15" customFormat="1" x14ac:dyDescent="0.3"/>
    <row r="415" s="15" customFormat="1" x14ac:dyDescent="0.3"/>
    <row r="416" s="15" customFormat="1" x14ac:dyDescent="0.3"/>
    <row r="417" s="15" customFormat="1" x14ac:dyDescent="0.3"/>
    <row r="418" s="15" customFormat="1" x14ac:dyDescent="0.3"/>
    <row r="419" s="15" customFormat="1" x14ac:dyDescent="0.3"/>
    <row r="420" s="15" customFormat="1" x14ac:dyDescent="0.3"/>
    <row r="421" s="15" customFormat="1" x14ac:dyDescent="0.3"/>
    <row r="422" s="15" customFormat="1" x14ac:dyDescent="0.3"/>
    <row r="423" s="15" customFormat="1" x14ac:dyDescent="0.3"/>
    <row r="424" s="15" customFormat="1" x14ac:dyDescent="0.3"/>
    <row r="425" s="15" customFormat="1" x14ac:dyDescent="0.3"/>
    <row r="426" s="15" customFormat="1" x14ac:dyDescent="0.3"/>
    <row r="427" s="15" customFormat="1" x14ac:dyDescent="0.3"/>
    <row r="428" s="15" customFormat="1" x14ac:dyDescent="0.3"/>
    <row r="429" s="15" customFormat="1" x14ac:dyDescent="0.3"/>
    <row r="430" s="15" customFormat="1" x14ac:dyDescent="0.3"/>
    <row r="431" s="15" customFormat="1" x14ac:dyDescent="0.3"/>
    <row r="432" s="15" customFormat="1" x14ac:dyDescent="0.3"/>
    <row r="433" s="15" customFormat="1" x14ac:dyDescent="0.3"/>
    <row r="434" s="15" customFormat="1" x14ac:dyDescent="0.3"/>
    <row r="435" s="15" customFormat="1" x14ac:dyDescent="0.3"/>
    <row r="436" s="15" customFormat="1" x14ac:dyDescent="0.3"/>
    <row r="437" s="15" customFormat="1" x14ac:dyDescent="0.3"/>
    <row r="438" s="15" customFormat="1" x14ac:dyDescent="0.3"/>
    <row r="439" s="15" customFormat="1" x14ac:dyDescent="0.3"/>
    <row r="440" s="15" customFormat="1" x14ac:dyDescent="0.3"/>
    <row r="441" s="15" customFormat="1" x14ac:dyDescent="0.3"/>
    <row r="442" s="15" customFormat="1" x14ac:dyDescent="0.3"/>
    <row r="443" s="15" customFormat="1" x14ac:dyDescent="0.3"/>
    <row r="444" s="15" customFormat="1" x14ac:dyDescent="0.3"/>
    <row r="445" s="15" customFormat="1" x14ac:dyDescent="0.3"/>
    <row r="446" s="15" customFormat="1" x14ac:dyDescent="0.3"/>
    <row r="447" s="15" customFormat="1" x14ac:dyDescent="0.3"/>
    <row r="448" s="15" customFormat="1" x14ac:dyDescent="0.3"/>
    <row r="449" s="15" customFormat="1" x14ac:dyDescent="0.3"/>
    <row r="450" s="15" customFormat="1" x14ac:dyDescent="0.3"/>
    <row r="451" s="15" customFormat="1" x14ac:dyDescent="0.3"/>
    <row r="452" s="15" customFormat="1" x14ac:dyDescent="0.3"/>
    <row r="453" s="15" customFormat="1" x14ac:dyDescent="0.3"/>
    <row r="454" s="15" customFormat="1" x14ac:dyDescent="0.3"/>
    <row r="455" s="15" customFormat="1" x14ac:dyDescent="0.3"/>
    <row r="456" s="15" customFormat="1" x14ac:dyDescent="0.3"/>
    <row r="457" s="15" customFormat="1" x14ac:dyDescent="0.3"/>
    <row r="458" s="15" customFormat="1" x14ac:dyDescent="0.3"/>
    <row r="459" s="15" customFormat="1" x14ac:dyDescent="0.3"/>
    <row r="460" s="15" customFormat="1" x14ac:dyDescent="0.3"/>
    <row r="461" s="15" customFormat="1" x14ac:dyDescent="0.3"/>
    <row r="462" s="15" customFormat="1" x14ac:dyDescent="0.3"/>
    <row r="463" s="15" customFormat="1" x14ac:dyDescent="0.3"/>
    <row r="464" s="15" customFormat="1" x14ac:dyDescent="0.3"/>
    <row r="465" s="15" customFormat="1" x14ac:dyDescent="0.3"/>
    <row r="466" s="15" customFormat="1" x14ac:dyDescent="0.3"/>
    <row r="467" s="15" customFormat="1" x14ac:dyDescent="0.3"/>
    <row r="468" s="15" customFormat="1" x14ac:dyDescent="0.3"/>
    <row r="469" s="15" customFormat="1" x14ac:dyDescent="0.3"/>
    <row r="470" s="15" customFormat="1" x14ac:dyDescent="0.3"/>
    <row r="471" s="15" customFormat="1" x14ac:dyDescent="0.3"/>
    <row r="472" s="15" customFormat="1" x14ac:dyDescent="0.3"/>
    <row r="473" s="15" customFormat="1" x14ac:dyDescent="0.3"/>
    <row r="474" s="15" customFormat="1" x14ac:dyDescent="0.3"/>
    <row r="475" s="15" customFormat="1" x14ac:dyDescent="0.3"/>
    <row r="476" s="15" customFormat="1" x14ac:dyDescent="0.3"/>
    <row r="477" s="15" customFormat="1" x14ac:dyDescent="0.3"/>
    <row r="478" s="15" customFormat="1" x14ac:dyDescent="0.3"/>
    <row r="479" s="15" customFormat="1" x14ac:dyDescent="0.3"/>
    <row r="480" s="15" customFormat="1" x14ac:dyDescent="0.3"/>
    <row r="481" s="15" customFormat="1" x14ac:dyDescent="0.3"/>
    <row r="482" s="15" customFormat="1" x14ac:dyDescent="0.3"/>
    <row r="483" s="15" customFormat="1" x14ac:dyDescent="0.3"/>
    <row r="484" s="15" customFormat="1" x14ac:dyDescent="0.3"/>
    <row r="485" s="15" customFormat="1" x14ac:dyDescent="0.3"/>
    <row r="486" s="15" customFormat="1" x14ac:dyDescent="0.3"/>
    <row r="487" s="15" customFormat="1" x14ac:dyDescent="0.3"/>
    <row r="488" s="15" customFormat="1" x14ac:dyDescent="0.3"/>
    <row r="489" s="15" customFormat="1" x14ac:dyDescent="0.3"/>
    <row r="490" s="15" customFormat="1" x14ac:dyDescent="0.3"/>
    <row r="491" s="15" customFormat="1" x14ac:dyDescent="0.3"/>
    <row r="492" s="15" customFormat="1" x14ac:dyDescent="0.3"/>
    <row r="493" s="15" customFormat="1" x14ac:dyDescent="0.3"/>
    <row r="494" s="15" customFormat="1" x14ac:dyDescent="0.3"/>
    <row r="495" s="15" customFormat="1" x14ac:dyDescent="0.3"/>
    <row r="496" s="15" customFormat="1" x14ac:dyDescent="0.3"/>
    <row r="497" s="15" customFormat="1" x14ac:dyDescent="0.3"/>
    <row r="498" s="15" customFormat="1" x14ac:dyDescent="0.3"/>
    <row r="499" s="15" customFormat="1" x14ac:dyDescent="0.3"/>
    <row r="500" s="15" customFormat="1" x14ac:dyDescent="0.3"/>
    <row r="501" s="15" customFormat="1" x14ac:dyDescent="0.3"/>
    <row r="502" s="15" customFormat="1" x14ac:dyDescent="0.3"/>
    <row r="503" s="15" customFormat="1" x14ac:dyDescent="0.3"/>
    <row r="504" s="15" customFormat="1" x14ac:dyDescent="0.3"/>
  </sheetData>
  <mergeCells count="8">
    <mergeCell ref="B25:AJ25"/>
    <mergeCell ref="B78:AJ78"/>
    <mergeCell ref="B14:AJ14"/>
    <mergeCell ref="B127:AJ127"/>
    <mergeCell ref="B81:I81"/>
    <mergeCell ref="K81:R81"/>
    <mergeCell ref="T81:AA81"/>
    <mergeCell ref="AC81:AJ81"/>
  </mergeCells>
  <conditionalFormatting sqref="C84:I124">
    <cfRule type="cellIs" dxfId="45" priority="44" operator="between">
      <formula>50.1</formula>
      <formula>100</formula>
    </cfRule>
    <cfRule type="cellIs" dxfId="44" priority="43" operator="between">
      <formula>41</formula>
      <formula>50</formula>
    </cfRule>
    <cfRule type="cellIs" dxfId="43" priority="42" operator="between">
      <formula>31</formula>
      <formula>40</formula>
    </cfRule>
    <cfRule type="cellIs" dxfId="42" priority="41" operator="between">
      <formula>21</formula>
      <formula>30</formula>
    </cfRule>
    <cfRule type="cellIs" dxfId="41" priority="40" operator="between">
      <formula>0.1</formula>
      <formula>20</formula>
    </cfRule>
  </conditionalFormatting>
  <conditionalFormatting sqref="K84:K124">
    <cfRule type="containsBlanks" dxfId="40" priority="38">
      <formula>LEN(TRIM(K84))=0</formula>
    </cfRule>
  </conditionalFormatting>
  <conditionalFormatting sqref="L84:R124">
    <cfRule type="cellIs" dxfId="39" priority="32" operator="between">
      <formula>0.1</formula>
      <formula>10</formula>
    </cfRule>
    <cfRule type="cellIs" dxfId="38" priority="31" operator="between">
      <formula>11</formula>
      <formula>20</formula>
    </cfRule>
    <cfRule type="cellIs" dxfId="37" priority="30" operator="between">
      <formula>21</formula>
      <formula>30</formula>
    </cfRule>
    <cfRule type="cellIs" dxfId="36" priority="29" operator="between">
      <formula>31</formula>
      <formula>100</formula>
    </cfRule>
  </conditionalFormatting>
  <conditionalFormatting sqref="U84:AA124">
    <cfRule type="cellIs" dxfId="35" priority="22" operator="between">
      <formula>0.1</formula>
      <formula>20</formula>
    </cfRule>
    <cfRule type="cellIs" dxfId="34" priority="21" operator="between">
      <formula>21</formula>
      <formula>30</formula>
    </cfRule>
    <cfRule type="cellIs" dxfId="33" priority="20" operator="between">
      <formula>31</formula>
      <formula>40</formula>
    </cfRule>
    <cfRule type="cellIs" dxfId="32" priority="19" operator="between">
      <formula>41</formula>
      <formula>50</formula>
    </cfRule>
    <cfRule type="cellIs" dxfId="31" priority="18" operator="between">
      <formula>51</formula>
      <formula>60</formula>
    </cfRule>
    <cfRule type="cellIs" dxfId="30" priority="17" operator="between">
      <formula>61</formula>
      <formula>70</formula>
    </cfRule>
    <cfRule type="cellIs" dxfId="29" priority="16" operator="between">
      <formula>71</formula>
      <formula>100</formula>
    </cfRule>
  </conditionalFormatting>
  <conditionalFormatting sqref="AD84:AJ124">
    <cfRule type="cellIs" dxfId="28" priority="6" operator="between">
      <formula>0</formula>
      <formula>10</formula>
    </cfRule>
    <cfRule type="cellIs" dxfId="27" priority="5" operator="between">
      <formula>11</formula>
      <formula>30</formula>
    </cfRule>
    <cfRule type="cellIs" dxfId="26" priority="4" operator="between">
      <formula>31</formula>
      <formula>50</formula>
    </cfRule>
    <cfRule type="cellIs" dxfId="25" priority="3" operator="between">
      <formula>51</formula>
      <formula>70</formula>
    </cfRule>
    <cfRule type="cellIs" dxfId="24" priority="2" operator="between">
      <formula>71</formula>
      <formula>90</formula>
    </cfRule>
    <cfRule type="cellIs" dxfId="23" priority="1" operator="between">
      <formula>91</formula>
      <formula>100</formula>
    </cfRule>
  </conditionalFormatting>
  <pageMargins left="0.7" right="0.7" top="0.75" bottom="0.75" header="0.3" footer="0.3"/>
  <pageSetup paperSize="9" orientation="portrait" verticalDpi="0"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B241C-0187-4595-9B63-B63029386385}">
  <dimension ref="A1:N26"/>
  <sheetViews>
    <sheetView workbookViewId="0">
      <selection activeCell="L53" sqref="L53"/>
    </sheetView>
  </sheetViews>
  <sheetFormatPr defaultRowHeight="13.2" x14ac:dyDescent="0.25"/>
  <sheetData>
    <row r="1" spans="1:14" x14ac:dyDescent="0.25">
      <c r="A1" s="30" t="s">
        <v>21</v>
      </c>
      <c r="B1" s="30"/>
      <c r="C1" s="30"/>
      <c r="D1" s="30"/>
      <c r="E1" s="30"/>
      <c r="F1" s="30"/>
      <c r="G1" s="30"/>
      <c r="H1" s="30"/>
      <c r="I1" s="30"/>
      <c r="J1" s="31"/>
      <c r="K1" s="31"/>
      <c r="L1" s="31"/>
      <c r="M1" s="31"/>
      <c r="N1" s="31"/>
    </row>
    <row r="2" spans="1:14" x14ac:dyDescent="0.25">
      <c r="A2" s="30"/>
      <c r="B2" s="30"/>
      <c r="C2" s="30"/>
      <c r="D2" s="30"/>
      <c r="E2" s="30"/>
      <c r="F2" s="30"/>
      <c r="G2" s="30"/>
      <c r="H2" s="30"/>
      <c r="I2" s="30"/>
      <c r="J2" s="31"/>
      <c r="K2" s="31"/>
      <c r="L2" s="31"/>
      <c r="M2" s="31"/>
      <c r="N2" s="31"/>
    </row>
    <row r="3" spans="1:14" x14ac:dyDescent="0.25">
      <c r="A3" s="30"/>
      <c r="B3" s="30"/>
      <c r="C3" s="30"/>
      <c r="D3" s="30"/>
      <c r="E3" s="30"/>
      <c r="F3" s="30"/>
      <c r="G3" s="30"/>
      <c r="H3" s="30"/>
      <c r="I3" s="30"/>
      <c r="J3" s="31"/>
      <c r="K3" s="31"/>
      <c r="L3" s="31"/>
      <c r="M3" s="31"/>
      <c r="N3" s="31"/>
    </row>
    <row r="4" spans="1:14" x14ac:dyDescent="0.25">
      <c r="A4" s="30"/>
      <c r="B4" s="30"/>
      <c r="C4" s="30"/>
      <c r="D4" s="30"/>
      <c r="E4" s="30"/>
      <c r="F4" s="30"/>
      <c r="G4" s="30"/>
      <c r="H4" s="30"/>
      <c r="I4" s="30"/>
      <c r="J4" s="31"/>
      <c r="K4" s="31"/>
      <c r="L4" s="31"/>
      <c r="M4" s="31"/>
      <c r="N4" s="31"/>
    </row>
    <row r="5" spans="1:14" x14ac:dyDescent="0.25">
      <c r="A5" s="30"/>
      <c r="B5" s="30"/>
      <c r="C5" s="30"/>
      <c r="D5" s="30"/>
      <c r="E5" s="30"/>
      <c r="F5" s="30"/>
      <c r="G5" s="30"/>
      <c r="H5" s="30"/>
      <c r="I5" s="30"/>
      <c r="J5" s="31"/>
      <c r="K5" s="31"/>
      <c r="L5" s="31"/>
      <c r="M5" s="31"/>
      <c r="N5" s="31"/>
    </row>
    <row r="6" spans="1:14" x14ac:dyDescent="0.25">
      <c r="A6" s="30"/>
      <c r="B6" s="30"/>
      <c r="C6" s="30"/>
      <c r="D6" s="30"/>
      <c r="E6" s="30"/>
      <c r="F6" s="30"/>
      <c r="G6" s="30"/>
      <c r="H6" s="30"/>
      <c r="I6" s="30"/>
      <c r="J6" s="31"/>
      <c r="K6" s="31"/>
      <c r="L6" s="31"/>
      <c r="M6" s="31"/>
      <c r="N6" s="31"/>
    </row>
    <row r="7" spans="1:14" x14ac:dyDescent="0.25">
      <c r="A7" s="30"/>
      <c r="B7" s="30"/>
      <c r="C7" s="30"/>
      <c r="D7" s="30"/>
      <c r="E7" s="30"/>
      <c r="F7" s="30"/>
      <c r="G7" s="30"/>
      <c r="H7" s="30"/>
      <c r="I7" s="30"/>
      <c r="J7" s="31"/>
      <c r="K7" s="31"/>
      <c r="L7" s="31"/>
      <c r="M7" s="31"/>
      <c r="N7" s="31"/>
    </row>
    <row r="8" spans="1:14" x14ac:dyDescent="0.25">
      <c r="A8" s="30"/>
      <c r="B8" s="30"/>
      <c r="C8" s="30"/>
      <c r="D8" s="30"/>
      <c r="E8" s="30"/>
      <c r="F8" s="30"/>
      <c r="G8" s="30"/>
      <c r="H8" s="30"/>
      <c r="I8" s="30"/>
      <c r="J8" s="31"/>
      <c r="K8" s="31"/>
      <c r="L8" s="31"/>
      <c r="M8" s="31"/>
      <c r="N8" s="31"/>
    </row>
    <row r="9" spans="1:14" ht="39" customHeight="1" x14ac:dyDescent="0.25">
      <c r="A9" s="30"/>
      <c r="B9" s="30"/>
      <c r="C9" s="30"/>
      <c r="D9" s="30"/>
      <c r="E9" s="30"/>
      <c r="F9" s="30"/>
      <c r="G9" s="30"/>
      <c r="H9" s="30"/>
      <c r="I9" s="30"/>
      <c r="J9" s="31"/>
      <c r="K9" s="31"/>
      <c r="L9" s="31"/>
      <c r="M9" s="31"/>
      <c r="N9" s="31"/>
    </row>
    <row r="10" spans="1:14" x14ac:dyDescent="0.25">
      <c r="A10" s="31"/>
      <c r="B10" s="31"/>
      <c r="C10" s="31"/>
      <c r="D10" s="31"/>
      <c r="E10" s="31"/>
      <c r="F10" s="31"/>
      <c r="G10" s="31"/>
      <c r="H10" s="31"/>
      <c r="I10" s="31"/>
      <c r="J10" s="31"/>
      <c r="K10" s="31"/>
      <c r="L10" s="31"/>
      <c r="M10" s="31"/>
      <c r="N10" s="31"/>
    </row>
    <row r="11" spans="1:14" x14ac:dyDescent="0.25">
      <c r="A11" s="31"/>
      <c r="B11" s="31"/>
      <c r="C11" s="31"/>
      <c r="D11" s="31"/>
      <c r="E11" s="31"/>
      <c r="F11" s="31"/>
      <c r="G11" s="31"/>
      <c r="H11" s="31"/>
      <c r="I11" s="31"/>
      <c r="J11" s="31"/>
      <c r="K11" s="31"/>
      <c r="L11" s="31"/>
      <c r="M11" s="31"/>
      <c r="N11" s="31"/>
    </row>
    <row r="12" spans="1:14" x14ac:dyDescent="0.25">
      <c r="A12" s="31"/>
      <c r="B12" s="31"/>
      <c r="C12" s="31"/>
      <c r="D12" s="31"/>
      <c r="E12" s="31"/>
      <c r="F12" s="31"/>
      <c r="G12" s="31"/>
      <c r="H12" s="31"/>
      <c r="I12" s="31"/>
      <c r="J12" s="31"/>
      <c r="K12" s="31"/>
      <c r="L12" s="31"/>
      <c r="M12" s="31"/>
      <c r="N12" s="31"/>
    </row>
    <row r="13" spans="1:14" x14ac:dyDescent="0.25">
      <c r="A13" s="31"/>
      <c r="B13" s="31"/>
      <c r="C13" s="31"/>
      <c r="D13" s="31"/>
      <c r="E13" s="31"/>
      <c r="F13" s="31"/>
      <c r="G13" s="31"/>
      <c r="H13" s="31"/>
      <c r="I13" s="31"/>
      <c r="J13" s="31"/>
      <c r="K13" s="31"/>
      <c r="L13" s="31"/>
      <c r="M13" s="31"/>
      <c r="N13" s="31"/>
    </row>
    <row r="14" spans="1:14" x14ac:dyDescent="0.25">
      <c r="A14" s="31"/>
      <c r="B14" s="31"/>
      <c r="C14" s="31"/>
      <c r="D14" s="31"/>
      <c r="E14" s="31"/>
      <c r="F14" s="31"/>
      <c r="G14" s="31"/>
      <c r="H14" s="31"/>
      <c r="I14" s="31"/>
      <c r="J14" s="31"/>
      <c r="K14" s="31"/>
      <c r="L14" s="31"/>
      <c r="M14" s="31"/>
      <c r="N14" s="31"/>
    </row>
    <row r="15" spans="1:14" x14ac:dyDescent="0.25">
      <c r="A15" s="31"/>
      <c r="B15" s="31"/>
      <c r="C15" s="31"/>
      <c r="D15" s="31"/>
      <c r="E15" s="31"/>
      <c r="F15" s="31"/>
      <c r="G15" s="31"/>
      <c r="H15" s="31"/>
      <c r="I15" s="31"/>
      <c r="J15" s="31"/>
      <c r="K15" s="31"/>
      <c r="L15" s="31"/>
      <c r="M15" s="31"/>
      <c r="N15" s="31"/>
    </row>
    <row r="16" spans="1:14" x14ac:dyDescent="0.25">
      <c r="A16" s="31"/>
      <c r="B16" s="31"/>
      <c r="C16" s="31"/>
      <c r="D16" s="31"/>
      <c r="E16" s="31"/>
      <c r="F16" s="31"/>
      <c r="G16" s="31"/>
      <c r="H16" s="31"/>
      <c r="I16" s="31"/>
      <c r="J16" s="31"/>
      <c r="K16" s="31"/>
      <c r="L16" s="31"/>
      <c r="M16" s="31"/>
      <c r="N16" s="31"/>
    </row>
    <row r="17" spans="1:14" x14ac:dyDescent="0.25">
      <c r="A17" s="31"/>
      <c r="B17" s="31"/>
      <c r="C17" s="31"/>
      <c r="D17" s="31"/>
      <c r="E17" s="31"/>
      <c r="F17" s="31"/>
      <c r="G17" s="31"/>
      <c r="H17" s="31"/>
      <c r="I17" s="31"/>
      <c r="J17" s="31"/>
      <c r="K17" s="31"/>
      <c r="L17" s="31"/>
      <c r="M17" s="31"/>
      <c r="N17" s="31"/>
    </row>
    <row r="18" spans="1:14" x14ac:dyDescent="0.25">
      <c r="A18" s="31"/>
      <c r="B18" s="31"/>
      <c r="C18" s="31"/>
      <c r="D18" s="31"/>
      <c r="E18" s="31"/>
      <c r="F18" s="31"/>
      <c r="G18" s="31"/>
      <c r="H18" s="31"/>
      <c r="I18" s="31"/>
      <c r="J18" s="31"/>
      <c r="K18" s="31"/>
      <c r="L18" s="31"/>
      <c r="M18" s="31"/>
      <c r="N18" s="31"/>
    </row>
    <row r="19" spans="1:14" x14ac:dyDescent="0.25">
      <c r="A19" s="31"/>
      <c r="B19" s="31"/>
      <c r="C19" s="31"/>
      <c r="D19" s="31"/>
      <c r="E19" s="31"/>
      <c r="F19" s="31"/>
      <c r="G19" s="31"/>
      <c r="H19" s="31"/>
      <c r="I19" s="31"/>
      <c r="J19" s="31"/>
      <c r="K19" s="31"/>
      <c r="L19" s="31"/>
      <c r="M19" s="31"/>
      <c r="N19" s="31"/>
    </row>
    <row r="20" spans="1:14" x14ac:dyDescent="0.25">
      <c r="A20" s="31"/>
      <c r="B20" s="31"/>
      <c r="C20" s="31"/>
      <c r="D20" s="31"/>
      <c r="E20" s="31"/>
      <c r="F20" s="31"/>
      <c r="G20" s="31"/>
      <c r="H20" s="31"/>
      <c r="I20" s="31"/>
      <c r="J20" s="31"/>
      <c r="K20" s="31"/>
      <c r="L20" s="31"/>
      <c r="M20" s="31"/>
      <c r="N20" s="31"/>
    </row>
    <row r="21" spans="1:14" x14ac:dyDescent="0.25">
      <c r="A21" s="31"/>
      <c r="B21" s="31"/>
      <c r="C21" s="31"/>
      <c r="D21" s="31"/>
      <c r="E21" s="31"/>
      <c r="F21" s="31"/>
      <c r="G21" s="31"/>
      <c r="H21" s="31"/>
      <c r="I21" s="31"/>
      <c r="J21" s="31"/>
      <c r="K21" s="31"/>
      <c r="L21" s="31"/>
      <c r="M21" s="31"/>
      <c r="N21" s="31"/>
    </row>
    <row r="22" spans="1:14" x14ac:dyDescent="0.25">
      <c r="A22" s="31"/>
      <c r="B22" s="31"/>
      <c r="C22" s="31"/>
      <c r="D22" s="31"/>
      <c r="E22" s="31"/>
      <c r="F22" s="31"/>
      <c r="G22" s="31"/>
      <c r="H22" s="31"/>
      <c r="I22" s="31"/>
      <c r="J22" s="31"/>
      <c r="K22" s="31"/>
      <c r="L22" s="31"/>
      <c r="M22" s="31"/>
      <c r="N22" s="31"/>
    </row>
    <row r="23" spans="1:14" x14ac:dyDescent="0.25">
      <c r="A23" s="31"/>
      <c r="B23" s="31"/>
      <c r="C23" s="31"/>
      <c r="D23" s="31"/>
      <c r="E23" s="31"/>
      <c r="F23" s="31"/>
      <c r="G23" s="31"/>
      <c r="H23" s="31"/>
      <c r="I23" s="31"/>
      <c r="J23" s="31"/>
      <c r="K23" s="31"/>
      <c r="L23" s="31"/>
      <c r="M23" s="31"/>
      <c r="N23" s="31"/>
    </row>
    <row r="24" spans="1:14" x14ac:dyDescent="0.25">
      <c r="A24" s="31"/>
      <c r="B24" s="31"/>
      <c r="C24" s="31"/>
      <c r="D24" s="31"/>
      <c r="E24" s="31"/>
      <c r="F24" s="31"/>
      <c r="G24" s="31"/>
      <c r="H24" s="31"/>
      <c r="I24" s="31"/>
      <c r="J24" s="31"/>
      <c r="K24" s="31"/>
      <c r="L24" s="31"/>
      <c r="M24" s="31"/>
      <c r="N24" s="31"/>
    </row>
    <row r="25" spans="1:14" x14ac:dyDescent="0.25">
      <c r="A25" s="31"/>
      <c r="B25" s="31"/>
      <c r="C25" s="31"/>
      <c r="D25" s="31"/>
      <c r="E25" s="31"/>
      <c r="F25" s="31"/>
      <c r="G25" s="31"/>
      <c r="H25" s="31"/>
      <c r="I25" s="31"/>
      <c r="J25" s="31"/>
      <c r="K25" s="31"/>
      <c r="L25" s="31"/>
      <c r="M25" s="31"/>
      <c r="N25" s="31"/>
    </row>
    <row r="26" spans="1:14" x14ac:dyDescent="0.25">
      <c r="A26" s="31"/>
      <c r="B26" s="31"/>
      <c r="C26" s="31"/>
      <c r="D26" s="31"/>
      <c r="E26" s="31"/>
      <c r="F26" s="31"/>
      <c r="G26" s="31"/>
      <c r="H26" s="31"/>
      <c r="I26" s="31"/>
      <c r="J26" s="31"/>
      <c r="K26" s="31"/>
      <c r="L26" s="31"/>
      <c r="M26" s="31"/>
      <c r="N26" s="31"/>
    </row>
  </sheetData>
  <mergeCells count="1">
    <mergeCell ref="A1:I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58"/>
  <sheetViews>
    <sheetView workbookViewId="0">
      <selection activeCell="A3" sqref="A3"/>
    </sheetView>
  </sheetViews>
  <sheetFormatPr defaultRowHeight="13.2" x14ac:dyDescent="0.25"/>
  <cols>
    <col min="1" max="1" width="24" bestFit="1" customWidth="1"/>
    <col min="2" max="3" width="5" bestFit="1" customWidth="1"/>
    <col min="4" max="7" width="3" bestFit="1" customWidth="1"/>
    <col min="8" max="12" width="3" customWidth="1"/>
    <col min="13" max="13" width="3" bestFit="1" customWidth="1"/>
    <col min="14" max="41" width="3" customWidth="1"/>
    <col min="42" max="42" width="7.88671875" bestFit="1" customWidth="1"/>
    <col min="43" max="43" width="2" customWidth="1"/>
    <col min="44" max="47" width="3" customWidth="1"/>
    <col min="48" max="48" width="9.33203125" bestFit="1" customWidth="1"/>
    <col min="49" max="49" width="5" customWidth="1"/>
    <col min="50" max="56" width="3" customWidth="1"/>
    <col min="57" max="57" width="8.109375" customWidth="1"/>
    <col min="58" max="58" width="9.33203125" bestFit="1" customWidth="1"/>
    <col min="59" max="59" width="5" customWidth="1"/>
    <col min="60" max="67" width="3" customWidth="1"/>
    <col min="68" max="68" width="8.109375" customWidth="1"/>
    <col min="69" max="69" width="9.33203125" bestFit="1" customWidth="1"/>
    <col min="70" max="70" width="5" customWidth="1"/>
    <col min="71" max="77" width="3" customWidth="1"/>
    <col min="78" max="78" width="9.33203125" bestFit="1" customWidth="1"/>
    <col min="79" max="79" width="5" customWidth="1"/>
    <col min="80" max="84" width="3" customWidth="1"/>
    <col min="85" max="85" width="9.33203125" bestFit="1" customWidth="1"/>
    <col min="86" max="86" width="5" customWidth="1"/>
    <col min="87" max="89" width="3" customWidth="1"/>
    <col min="90" max="90" width="9.33203125" bestFit="1" customWidth="1"/>
    <col min="91" max="91" width="5" customWidth="1"/>
    <col min="92" max="97" width="3" customWidth="1"/>
    <col min="98" max="98" width="9.33203125" bestFit="1" customWidth="1"/>
    <col min="99" max="99" width="5" customWidth="1"/>
    <col min="100" max="106" width="3" customWidth="1"/>
    <col min="107" max="107" width="9.33203125" bestFit="1" customWidth="1"/>
    <col min="108" max="108" width="5" customWidth="1"/>
    <col min="109" max="109" width="2" customWidth="1"/>
    <col min="110" max="114" width="3" customWidth="1"/>
    <col min="115" max="115" width="9.33203125" bestFit="1" customWidth="1"/>
    <col min="116" max="116" width="5" customWidth="1"/>
    <col min="117" max="118" width="2" customWidth="1"/>
    <col min="119" max="127" width="3" customWidth="1"/>
    <col min="128" max="128" width="8.109375" customWidth="1"/>
    <col min="129" max="129" width="9.33203125" bestFit="1" customWidth="1"/>
    <col min="130" max="130" width="5" customWidth="1"/>
    <col min="131" max="131" width="2" customWidth="1"/>
    <col min="132" max="138" width="3" customWidth="1"/>
    <col min="139" max="139" width="9.33203125" bestFit="1" customWidth="1"/>
    <col min="140" max="140" width="5" customWidth="1"/>
    <col min="141" max="141" width="2" customWidth="1"/>
    <col min="142" max="145" width="3" customWidth="1"/>
    <col min="146" max="146" width="9.33203125" bestFit="1" customWidth="1"/>
    <col min="147" max="147" width="5" customWidth="1"/>
    <col min="148" max="148" width="2" customWidth="1"/>
    <col min="149" max="156" width="3" customWidth="1"/>
    <col min="157" max="157" width="8.109375" customWidth="1"/>
    <col min="158" max="158" width="9.33203125" bestFit="1" customWidth="1"/>
    <col min="159" max="159" width="5" customWidth="1"/>
    <col min="160" max="166" width="3" customWidth="1"/>
    <col min="167" max="167" width="9.33203125" bestFit="1" customWidth="1"/>
    <col min="168" max="168" width="5" customWidth="1"/>
    <col min="169" max="175" width="3" customWidth="1"/>
    <col min="176" max="176" width="9.33203125" bestFit="1" customWidth="1"/>
    <col min="177" max="177" width="5" customWidth="1"/>
    <col min="178" max="184" width="3" customWidth="1"/>
    <col min="185" max="185" width="9.33203125" bestFit="1" customWidth="1"/>
    <col min="186" max="186" width="5" customWidth="1"/>
    <col min="187" max="190" width="3" customWidth="1"/>
    <col min="191" max="191" width="9.33203125" bestFit="1" customWidth="1"/>
    <col min="192" max="192" width="5" customWidth="1"/>
    <col min="193" max="194" width="2" customWidth="1"/>
    <col min="195" max="200" width="3" customWidth="1"/>
    <col min="201" max="201" width="8.109375" customWidth="1"/>
    <col min="202" max="202" width="9.33203125" bestFit="1" customWidth="1"/>
    <col min="203" max="203" width="5" customWidth="1"/>
    <col min="204" max="205" width="2" customWidth="1"/>
    <col min="206" max="213" width="3" customWidth="1"/>
    <col min="214" max="214" width="9.33203125" bestFit="1" customWidth="1"/>
    <col min="215" max="215" width="5" customWidth="1"/>
    <col min="216" max="224" width="3" customWidth="1"/>
    <col min="225" max="225" width="9.33203125" bestFit="1" customWidth="1"/>
    <col min="226" max="226" width="5" customWidth="1"/>
    <col min="227" max="228" width="2" customWidth="1"/>
    <col min="229" max="233" width="3" customWidth="1"/>
    <col min="234" max="234" width="9.33203125" bestFit="1" customWidth="1"/>
    <col min="235" max="235" width="5" customWidth="1"/>
    <col min="236" max="238" width="2" customWidth="1"/>
    <col min="239" max="245" width="3" customWidth="1"/>
    <col min="246" max="246" width="8.109375" customWidth="1"/>
    <col min="247" max="247" width="9.33203125" bestFit="1" customWidth="1"/>
    <col min="248" max="248" width="5" customWidth="1"/>
    <col min="249" max="249" width="2" customWidth="1"/>
    <col min="250" max="252" width="3" customWidth="1"/>
    <col min="253" max="253" width="9.33203125" bestFit="1" customWidth="1"/>
    <col min="254" max="254" width="5" customWidth="1"/>
    <col min="255" max="256" width="2" customWidth="1"/>
    <col min="257" max="262" width="3" customWidth="1"/>
    <col min="263" max="263" width="9.33203125" bestFit="1" customWidth="1"/>
    <col min="264" max="264" width="5" customWidth="1"/>
    <col min="265" max="266" width="2" customWidth="1"/>
    <col min="267" max="271" width="3" customWidth="1"/>
    <col min="272" max="272" width="9.33203125" bestFit="1" customWidth="1"/>
    <col min="273" max="273" width="5" customWidth="1"/>
    <col min="274" max="276" width="3" customWidth="1"/>
    <col min="277" max="277" width="9.33203125" bestFit="1" customWidth="1"/>
    <col min="278" max="278" width="5" customWidth="1"/>
    <col min="279" max="281" width="3" customWidth="1"/>
    <col min="282" max="282" width="9.33203125" bestFit="1" customWidth="1"/>
    <col min="283" max="283" width="5" customWidth="1"/>
    <col min="284" max="286" width="3" customWidth="1"/>
    <col min="287" max="287" width="9.33203125" bestFit="1" customWidth="1"/>
    <col min="288" max="288" width="5" customWidth="1"/>
    <col min="289" max="289" width="2" customWidth="1"/>
    <col min="290" max="290" width="3" customWidth="1"/>
    <col min="291" max="291" width="9.33203125" bestFit="1" customWidth="1"/>
    <col min="292" max="292" width="5" customWidth="1"/>
    <col min="293" max="293" width="9.33203125" bestFit="1" customWidth="1"/>
    <col min="294" max="294" width="5" customWidth="1"/>
    <col min="295" max="295" width="3" customWidth="1"/>
    <col min="296" max="296" width="9.33203125" bestFit="1" customWidth="1"/>
    <col min="297" max="297" width="5" customWidth="1"/>
    <col min="298" max="298" width="9.33203125" bestFit="1" customWidth="1"/>
  </cols>
  <sheetData>
    <row r="3" spans="1:41" x14ac:dyDescent="0.25">
      <c r="A3" s="8" t="s">
        <v>9</v>
      </c>
      <c r="B3" s="8" t="s">
        <v>10</v>
      </c>
    </row>
    <row r="4" spans="1:41" x14ac:dyDescent="0.25">
      <c r="A4" s="8" t="s">
        <v>8</v>
      </c>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28</v>
      </c>
      <c r="AC4">
        <v>29</v>
      </c>
      <c r="AD4">
        <v>30</v>
      </c>
      <c r="AE4">
        <v>31</v>
      </c>
      <c r="AF4">
        <v>32</v>
      </c>
      <c r="AG4">
        <v>33</v>
      </c>
      <c r="AH4">
        <v>34</v>
      </c>
      <c r="AI4">
        <v>35</v>
      </c>
      <c r="AJ4">
        <v>36</v>
      </c>
      <c r="AK4">
        <v>37</v>
      </c>
      <c r="AL4">
        <v>38</v>
      </c>
      <c r="AM4">
        <v>39</v>
      </c>
      <c r="AN4">
        <v>40</v>
      </c>
      <c r="AO4">
        <v>41</v>
      </c>
    </row>
    <row r="5" spans="1:41" x14ac:dyDescent="0.25">
      <c r="A5" s="9">
        <v>2015</v>
      </c>
      <c r="B5" s="10">
        <v>47</v>
      </c>
      <c r="C5" s="10">
        <v>48</v>
      </c>
      <c r="D5" s="10">
        <v>45</v>
      </c>
      <c r="E5" s="10">
        <v>41</v>
      </c>
      <c r="F5" s="10">
        <v>55</v>
      </c>
      <c r="G5" s="10">
        <v>48</v>
      </c>
      <c r="H5" s="10">
        <v>51</v>
      </c>
      <c r="I5" s="10">
        <v>46</v>
      </c>
      <c r="J5" s="10">
        <v>45</v>
      </c>
      <c r="K5" s="10">
        <v>47</v>
      </c>
      <c r="L5" s="10">
        <v>42</v>
      </c>
      <c r="M5" s="10">
        <v>42</v>
      </c>
      <c r="N5" s="10">
        <v>45</v>
      </c>
      <c r="O5" s="10">
        <v>36</v>
      </c>
      <c r="P5" s="10">
        <v>37</v>
      </c>
      <c r="Q5" s="10">
        <v>45</v>
      </c>
      <c r="R5" s="10">
        <v>35</v>
      </c>
      <c r="S5" s="10">
        <v>55</v>
      </c>
      <c r="T5" s="10">
        <v>51</v>
      </c>
      <c r="U5" s="10">
        <v>49</v>
      </c>
      <c r="V5" s="10">
        <v>39</v>
      </c>
      <c r="W5" s="10">
        <v>50</v>
      </c>
      <c r="X5" s="10">
        <v>43</v>
      </c>
      <c r="Y5" s="10">
        <v>47</v>
      </c>
      <c r="Z5" s="10">
        <v>39</v>
      </c>
      <c r="AA5" s="10">
        <v>34</v>
      </c>
      <c r="AB5" s="10">
        <v>38</v>
      </c>
      <c r="AC5" s="10">
        <v>44</v>
      </c>
      <c r="AD5" s="10">
        <v>43</v>
      </c>
      <c r="AE5" s="10">
        <v>45</v>
      </c>
      <c r="AF5" s="10">
        <v>46</v>
      </c>
      <c r="AG5" s="10">
        <v>45</v>
      </c>
      <c r="AH5" s="10">
        <v>43</v>
      </c>
      <c r="AI5" s="10">
        <v>52</v>
      </c>
      <c r="AJ5" s="10">
        <v>48</v>
      </c>
      <c r="AK5" s="10">
        <v>45</v>
      </c>
      <c r="AL5" s="10">
        <v>40</v>
      </c>
      <c r="AM5" s="10">
        <v>41</v>
      </c>
      <c r="AN5" s="10">
        <v>57</v>
      </c>
      <c r="AO5" s="10">
        <v>48</v>
      </c>
    </row>
    <row r="6" spans="1:41" x14ac:dyDescent="0.25">
      <c r="A6" s="9">
        <v>2021</v>
      </c>
      <c r="B6" s="10">
        <v>22</v>
      </c>
      <c r="C6" s="10">
        <v>30</v>
      </c>
      <c r="D6" s="10">
        <v>23</v>
      </c>
      <c r="E6" s="10">
        <v>21</v>
      </c>
      <c r="F6" s="10">
        <v>32</v>
      </c>
      <c r="G6" s="10">
        <v>39</v>
      </c>
      <c r="H6" s="10">
        <v>24</v>
      </c>
      <c r="I6" s="10">
        <v>20</v>
      </c>
      <c r="J6" s="10">
        <v>24</v>
      </c>
      <c r="K6" s="10">
        <v>31</v>
      </c>
      <c r="L6" s="10">
        <v>23</v>
      </c>
      <c r="M6" s="10">
        <v>25</v>
      </c>
      <c r="N6" s="10">
        <v>25</v>
      </c>
      <c r="O6" s="10">
        <v>20</v>
      </c>
      <c r="P6" s="10">
        <v>29</v>
      </c>
      <c r="Q6" s="10">
        <v>20</v>
      </c>
      <c r="R6" s="10">
        <v>17</v>
      </c>
      <c r="S6" s="10">
        <v>22</v>
      </c>
      <c r="T6" s="10">
        <v>25</v>
      </c>
      <c r="U6" s="10">
        <v>30</v>
      </c>
      <c r="V6" s="10">
        <v>25</v>
      </c>
      <c r="W6" s="10">
        <v>27</v>
      </c>
      <c r="X6" s="10">
        <v>16</v>
      </c>
      <c r="Y6" s="10">
        <v>25</v>
      </c>
      <c r="Z6" s="10">
        <v>22</v>
      </c>
      <c r="AA6" s="10">
        <v>23</v>
      </c>
      <c r="AB6" s="10">
        <v>30</v>
      </c>
      <c r="AC6" s="10">
        <v>26</v>
      </c>
      <c r="AD6" s="10">
        <v>28</v>
      </c>
      <c r="AE6" s="10">
        <v>24</v>
      </c>
      <c r="AF6" s="10">
        <v>31</v>
      </c>
      <c r="AG6" s="10">
        <v>27</v>
      </c>
      <c r="AH6" s="10">
        <v>28</v>
      </c>
      <c r="AI6" s="10">
        <v>28</v>
      </c>
      <c r="AJ6" s="10">
        <v>24</v>
      </c>
      <c r="AK6" s="10">
        <v>26</v>
      </c>
      <c r="AL6" s="10">
        <v>28</v>
      </c>
      <c r="AM6" s="10">
        <v>31</v>
      </c>
      <c r="AN6" s="10">
        <v>22</v>
      </c>
      <c r="AO6" s="10">
        <v>23</v>
      </c>
    </row>
    <row r="17" spans="1:3" x14ac:dyDescent="0.25">
      <c r="A17" s="8" t="s">
        <v>9</v>
      </c>
    </row>
    <row r="18" spans="1:3" x14ac:dyDescent="0.25">
      <c r="B18">
        <v>2015</v>
      </c>
      <c r="C18">
        <v>2021</v>
      </c>
    </row>
    <row r="19" spans="1:3" x14ac:dyDescent="0.25">
      <c r="A19" s="9">
        <v>1</v>
      </c>
      <c r="B19" s="10">
        <v>47</v>
      </c>
      <c r="C19" s="10">
        <v>22</v>
      </c>
    </row>
    <row r="20" spans="1:3" x14ac:dyDescent="0.25">
      <c r="A20" s="9">
        <v>2</v>
      </c>
      <c r="B20" s="10">
        <v>48</v>
      </c>
      <c r="C20" s="10">
        <v>30</v>
      </c>
    </row>
    <row r="21" spans="1:3" x14ac:dyDescent="0.25">
      <c r="A21" s="9">
        <v>3</v>
      </c>
      <c r="B21" s="10">
        <v>45</v>
      </c>
      <c r="C21" s="10">
        <v>23</v>
      </c>
    </row>
    <row r="22" spans="1:3" x14ac:dyDescent="0.25">
      <c r="A22" s="9">
        <v>4</v>
      </c>
      <c r="B22" s="10">
        <v>41</v>
      </c>
      <c r="C22" s="10">
        <v>21</v>
      </c>
    </row>
    <row r="23" spans="1:3" x14ac:dyDescent="0.25">
      <c r="A23" s="9">
        <v>5</v>
      </c>
      <c r="B23" s="10">
        <v>55</v>
      </c>
      <c r="C23" s="10">
        <v>32</v>
      </c>
    </row>
    <row r="24" spans="1:3" x14ac:dyDescent="0.25">
      <c r="A24" s="9">
        <v>6</v>
      </c>
      <c r="B24" s="10">
        <v>48</v>
      </c>
      <c r="C24" s="10">
        <v>39</v>
      </c>
    </row>
    <row r="25" spans="1:3" x14ac:dyDescent="0.25">
      <c r="A25" s="9">
        <v>7</v>
      </c>
      <c r="B25" s="10">
        <v>51</v>
      </c>
      <c r="C25" s="10">
        <v>24</v>
      </c>
    </row>
    <row r="26" spans="1:3" x14ac:dyDescent="0.25">
      <c r="A26" s="9">
        <v>8</v>
      </c>
      <c r="B26" s="10">
        <v>46</v>
      </c>
      <c r="C26" s="10">
        <v>20</v>
      </c>
    </row>
    <row r="27" spans="1:3" x14ac:dyDescent="0.25">
      <c r="A27" s="9">
        <v>9</v>
      </c>
      <c r="B27" s="10">
        <v>45</v>
      </c>
      <c r="C27" s="10">
        <v>24</v>
      </c>
    </row>
    <row r="28" spans="1:3" x14ac:dyDescent="0.25">
      <c r="A28" s="9">
        <v>10</v>
      </c>
      <c r="B28" s="10">
        <v>47</v>
      </c>
      <c r="C28" s="10">
        <v>31</v>
      </c>
    </row>
    <row r="29" spans="1:3" x14ac:dyDescent="0.25">
      <c r="A29" s="9">
        <v>11</v>
      </c>
      <c r="B29" s="10">
        <v>42</v>
      </c>
      <c r="C29" s="10">
        <v>23</v>
      </c>
    </row>
    <row r="30" spans="1:3" x14ac:dyDescent="0.25">
      <c r="A30" s="9">
        <v>12</v>
      </c>
      <c r="B30" s="10">
        <v>42</v>
      </c>
      <c r="C30" s="10">
        <v>25</v>
      </c>
    </row>
    <row r="31" spans="1:3" x14ac:dyDescent="0.25">
      <c r="A31" s="9">
        <v>13</v>
      </c>
      <c r="B31" s="10">
        <v>45</v>
      </c>
      <c r="C31" s="10">
        <v>25</v>
      </c>
    </row>
    <row r="32" spans="1:3" x14ac:dyDescent="0.25">
      <c r="A32" s="9">
        <v>14</v>
      </c>
      <c r="B32" s="10">
        <v>36</v>
      </c>
      <c r="C32" s="10">
        <v>20</v>
      </c>
    </row>
    <row r="33" spans="1:3" x14ac:dyDescent="0.25">
      <c r="A33" s="9">
        <v>15</v>
      </c>
      <c r="B33" s="10">
        <v>37</v>
      </c>
      <c r="C33" s="10">
        <v>29</v>
      </c>
    </row>
    <row r="34" spans="1:3" x14ac:dyDescent="0.25">
      <c r="A34" s="9">
        <v>16</v>
      </c>
      <c r="B34" s="10">
        <v>45</v>
      </c>
      <c r="C34" s="10">
        <v>20</v>
      </c>
    </row>
    <row r="35" spans="1:3" x14ac:dyDescent="0.25">
      <c r="A35" s="9">
        <v>17</v>
      </c>
      <c r="B35" s="10">
        <v>35</v>
      </c>
      <c r="C35" s="10">
        <v>17</v>
      </c>
    </row>
    <row r="36" spans="1:3" x14ac:dyDescent="0.25">
      <c r="A36" s="9">
        <v>18</v>
      </c>
      <c r="B36" s="10">
        <v>55</v>
      </c>
      <c r="C36" s="10">
        <v>22</v>
      </c>
    </row>
    <row r="37" spans="1:3" x14ac:dyDescent="0.25">
      <c r="A37" s="9">
        <v>19</v>
      </c>
      <c r="B37" s="10">
        <v>51</v>
      </c>
      <c r="C37" s="10">
        <v>25</v>
      </c>
    </row>
    <row r="38" spans="1:3" x14ac:dyDescent="0.25">
      <c r="A38" s="9">
        <v>20</v>
      </c>
      <c r="B38" s="10">
        <v>49</v>
      </c>
      <c r="C38" s="10">
        <v>30</v>
      </c>
    </row>
    <row r="39" spans="1:3" x14ac:dyDescent="0.25">
      <c r="A39" s="9">
        <v>21</v>
      </c>
      <c r="B39" s="10">
        <v>39</v>
      </c>
      <c r="C39" s="10">
        <v>25</v>
      </c>
    </row>
    <row r="40" spans="1:3" x14ac:dyDescent="0.25">
      <c r="A40" s="9">
        <v>22</v>
      </c>
      <c r="B40" s="10">
        <v>50</v>
      </c>
      <c r="C40" s="10">
        <v>27</v>
      </c>
    </row>
    <row r="41" spans="1:3" x14ac:dyDescent="0.25">
      <c r="A41" s="9">
        <v>23</v>
      </c>
      <c r="B41" s="10">
        <v>43</v>
      </c>
      <c r="C41" s="10">
        <v>16</v>
      </c>
    </row>
    <row r="42" spans="1:3" x14ac:dyDescent="0.25">
      <c r="A42" s="9">
        <v>24</v>
      </c>
      <c r="B42" s="10">
        <v>47</v>
      </c>
      <c r="C42" s="10">
        <v>25</v>
      </c>
    </row>
    <row r="43" spans="1:3" x14ac:dyDescent="0.25">
      <c r="A43" s="9">
        <v>25</v>
      </c>
      <c r="B43" s="10">
        <v>39</v>
      </c>
      <c r="C43" s="10">
        <v>22</v>
      </c>
    </row>
    <row r="44" spans="1:3" x14ac:dyDescent="0.25">
      <c r="A44" s="9">
        <v>26</v>
      </c>
      <c r="B44" s="10">
        <v>34</v>
      </c>
      <c r="C44" s="10">
        <v>23</v>
      </c>
    </row>
    <row r="45" spans="1:3" x14ac:dyDescent="0.25">
      <c r="A45" s="9">
        <v>28</v>
      </c>
      <c r="B45" s="10">
        <v>38</v>
      </c>
      <c r="C45" s="10">
        <v>30</v>
      </c>
    </row>
    <row r="46" spans="1:3" x14ac:dyDescent="0.25">
      <c r="A46" s="9">
        <v>29</v>
      </c>
      <c r="B46" s="10">
        <v>44</v>
      </c>
      <c r="C46" s="10">
        <v>26</v>
      </c>
    </row>
    <row r="47" spans="1:3" x14ac:dyDescent="0.25">
      <c r="A47" s="9">
        <v>30</v>
      </c>
      <c r="B47" s="10">
        <v>43</v>
      </c>
      <c r="C47" s="10">
        <v>28</v>
      </c>
    </row>
    <row r="48" spans="1:3" x14ac:dyDescent="0.25">
      <c r="A48" s="9">
        <v>31</v>
      </c>
      <c r="B48" s="10">
        <v>45</v>
      </c>
      <c r="C48" s="10">
        <v>24</v>
      </c>
    </row>
    <row r="49" spans="1:3" x14ac:dyDescent="0.25">
      <c r="A49" s="9">
        <v>32</v>
      </c>
      <c r="B49" s="10">
        <v>46</v>
      </c>
      <c r="C49" s="10">
        <v>31</v>
      </c>
    </row>
    <row r="50" spans="1:3" x14ac:dyDescent="0.25">
      <c r="A50" s="9">
        <v>33</v>
      </c>
      <c r="B50" s="10">
        <v>45</v>
      </c>
      <c r="C50" s="10">
        <v>27</v>
      </c>
    </row>
    <row r="51" spans="1:3" x14ac:dyDescent="0.25">
      <c r="A51" s="9">
        <v>34</v>
      </c>
      <c r="B51" s="10">
        <v>43</v>
      </c>
      <c r="C51" s="10">
        <v>28</v>
      </c>
    </row>
    <row r="52" spans="1:3" x14ac:dyDescent="0.25">
      <c r="A52" s="9">
        <v>35</v>
      </c>
      <c r="B52" s="10">
        <v>52</v>
      </c>
      <c r="C52" s="10">
        <v>28</v>
      </c>
    </row>
    <row r="53" spans="1:3" x14ac:dyDescent="0.25">
      <c r="A53" s="9">
        <v>36</v>
      </c>
      <c r="B53" s="10">
        <v>48</v>
      </c>
      <c r="C53" s="10">
        <v>24</v>
      </c>
    </row>
    <row r="54" spans="1:3" x14ac:dyDescent="0.25">
      <c r="A54" s="9">
        <v>37</v>
      </c>
      <c r="B54" s="10">
        <v>45</v>
      </c>
      <c r="C54" s="10">
        <v>26</v>
      </c>
    </row>
    <row r="55" spans="1:3" x14ac:dyDescent="0.25">
      <c r="A55" s="9">
        <v>38</v>
      </c>
      <c r="B55" s="10">
        <v>40</v>
      </c>
      <c r="C55" s="10">
        <v>28</v>
      </c>
    </row>
    <row r="56" spans="1:3" x14ac:dyDescent="0.25">
      <c r="A56" s="9">
        <v>39</v>
      </c>
      <c r="B56" s="10">
        <v>41</v>
      </c>
      <c r="C56" s="10">
        <v>31</v>
      </c>
    </row>
    <row r="57" spans="1:3" x14ac:dyDescent="0.25">
      <c r="A57" s="9">
        <v>40</v>
      </c>
      <c r="B57" s="10">
        <v>57</v>
      </c>
      <c r="C57" s="10">
        <v>22</v>
      </c>
    </row>
    <row r="58" spans="1:3" x14ac:dyDescent="0.25">
      <c r="A58" s="9">
        <v>41</v>
      </c>
      <c r="B58" s="10">
        <v>48</v>
      </c>
      <c r="C58" s="10">
        <v>23</v>
      </c>
    </row>
  </sheetData>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O57"/>
  <sheetViews>
    <sheetView workbookViewId="0">
      <selection activeCell="A18" sqref="A18"/>
    </sheetView>
  </sheetViews>
  <sheetFormatPr defaultRowHeight="13.2" x14ac:dyDescent="0.25"/>
  <cols>
    <col min="1" max="1" width="23.109375" bestFit="1" customWidth="1"/>
    <col min="2" max="2" width="14.109375" bestFit="1" customWidth="1"/>
    <col min="3" max="3" width="5" bestFit="1" customWidth="1"/>
    <col min="4" max="8" width="3" bestFit="1" customWidth="1"/>
    <col min="9" max="12" width="3" customWidth="1"/>
    <col min="13" max="13" width="3" bestFit="1" customWidth="1"/>
    <col min="14" max="20" width="3" customWidth="1"/>
    <col min="21" max="21" width="3" bestFit="1" customWidth="1"/>
    <col min="22" max="23" width="3" customWidth="1"/>
    <col min="24" max="26" width="3" bestFit="1" customWidth="1"/>
    <col min="27" max="27" width="3" customWidth="1"/>
    <col min="28" max="28" width="3" bestFit="1" customWidth="1"/>
    <col min="29" max="29" width="3" customWidth="1"/>
    <col min="30" max="30" width="3" bestFit="1" customWidth="1"/>
    <col min="31" max="33" width="3" customWidth="1"/>
    <col min="34" max="37" width="3" bestFit="1" customWidth="1"/>
    <col min="38" max="39" width="3" customWidth="1"/>
    <col min="40" max="40" width="3" bestFit="1" customWidth="1"/>
    <col min="41" max="41" width="3" customWidth="1"/>
    <col min="42" max="42" width="7.88671875" bestFit="1" customWidth="1"/>
    <col min="43" max="43" width="10.109375" bestFit="1" customWidth="1"/>
  </cols>
  <sheetData>
    <row r="3" spans="1:41" x14ac:dyDescent="0.25">
      <c r="A3" s="8" t="s">
        <v>11</v>
      </c>
      <c r="B3" s="8" t="s">
        <v>10</v>
      </c>
    </row>
    <row r="4" spans="1:41" x14ac:dyDescent="0.25">
      <c r="A4" s="8" t="s">
        <v>8</v>
      </c>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28</v>
      </c>
      <c r="AC4">
        <v>29</v>
      </c>
      <c r="AD4">
        <v>30</v>
      </c>
      <c r="AE4">
        <v>31</v>
      </c>
      <c r="AF4">
        <v>32</v>
      </c>
      <c r="AG4">
        <v>33</v>
      </c>
      <c r="AH4">
        <v>34</v>
      </c>
      <c r="AI4">
        <v>35</v>
      </c>
      <c r="AJ4">
        <v>36</v>
      </c>
      <c r="AK4">
        <v>37</v>
      </c>
      <c r="AL4">
        <v>38</v>
      </c>
      <c r="AM4">
        <v>39</v>
      </c>
      <c r="AN4">
        <v>40</v>
      </c>
      <c r="AO4">
        <v>41</v>
      </c>
    </row>
    <row r="5" spans="1:41" x14ac:dyDescent="0.25">
      <c r="A5" s="9">
        <v>2015</v>
      </c>
      <c r="B5" s="10">
        <v>17</v>
      </c>
      <c r="C5" s="10">
        <v>14</v>
      </c>
      <c r="D5" s="10">
        <v>13</v>
      </c>
      <c r="E5" s="10">
        <v>20</v>
      </c>
      <c r="F5" s="10">
        <v>15</v>
      </c>
      <c r="G5" s="10">
        <v>16</v>
      </c>
      <c r="H5" s="10">
        <v>14</v>
      </c>
      <c r="I5" s="10">
        <v>22</v>
      </c>
      <c r="J5" s="10">
        <v>21</v>
      </c>
      <c r="K5" s="10">
        <v>33</v>
      </c>
      <c r="L5" s="10">
        <v>15</v>
      </c>
      <c r="M5" s="10">
        <v>20</v>
      </c>
      <c r="N5" s="10">
        <v>23</v>
      </c>
      <c r="O5" s="10">
        <v>25</v>
      </c>
      <c r="P5" s="10">
        <v>20</v>
      </c>
      <c r="Q5" s="10">
        <v>22</v>
      </c>
      <c r="R5" s="10">
        <v>27</v>
      </c>
      <c r="S5" s="10">
        <v>20</v>
      </c>
      <c r="T5" s="10">
        <v>22</v>
      </c>
      <c r="U5" s="10">
        <v>19</v>
      </c>
      <c r="V5" s="10">
        <v>16</v>
      </c>
      <c r="W5" s="10">
        <v>27</v>
      </c>
      <c r="X5" s="10">
        <v>24</v>
      </c>
      <c r="Y5" s="10">
        <v>20</v>
      </c>
      <c r="Z5" s="10">
        <v>22</v>
      </c>
      <c r="AA5" s="10">
        <v>20</v>
      </c>
      <c r="AB5" s="10">
        <v>16</v>
      </c>
      <c r="AC5" s="10">
        <v>24</v>
      </c>
      <c r="AD5" s="10">
        <v>23</v>
      </c>
      <c r="AE5" s="10">
        <v>24</v>
      </c>
      <c r="AF5" s="10">
        <v>25</v>
      </c>
      <c r="AG5" s="10">
        <v>20</v>
      </c>
      <c r="AH5" s="10">
        <v>24</v>
      </c>
      <c r="AI5" s="10">
        <v>17</v>
      </c>
      <c r="AJ5" s="10">
        <v>20</v>
      </c>
      <c r="AK5" s="10">
        <v>27</v>
      </c>
      <c r="AL5" s="10">
        <v>17</v>
      </c>
      <c r="AM5" s="10">
        <v>18</v>
      </c>
      <c r="AN5" s="10">
        <v>14</v>
      </c>
      <c r="AO5" s="10">
        <v>12</v>
      </c>
    </row>
    <row r="6" spans="1:41" x14ac:dyDescent="0.25">
      <c r="A6" s="9">
        <v>2021</v>
      </c>
      <c r="B6" s="10">
        <v>24</v>
      </c>
      <c r="C6" s="10">
        <v>17</v>
      </c>
      <c r="D6" s="10">
        <v>31</v>
      </c>
      <c r="E6" s="10">
        <v>20</v>
      </c>
      <c r="F6" s="10">
        <v>24</v>
      </c>
      <c r="G6" s="10">
        <v>10</v>
      </c>
      <c r="H6" s="10">
        <v>13</v>
      </c>
      <c r="I6" s="10">
        <v>18</v>
      </c>
      <c r="J6" s="10">
        <v>18</v>
      </c>
      <c r="K6" s="10">
        <v>27</v>
      </c>
      <c r="L6" s="10">
        <v>13</v>
      </c>
      <c r="M6" s="10">
        <v>18</v>
      </c>
      <c r="N6" s="10">
        <v>20</v>
      </c>
      <c r="O6" s="10">
        <v>15</v>
      </c>
      <c r="P6" s="10">
        <v>13</v>
      </c>
      <c r="Q6" s="10">
        <v>29</v>
      </c>
      <c r="R6" s="10">
        <v>26</v>
      </c>
      <c r="S6" s="10">
        <v>15</v>
      </c>
      <c r="T6" s="10">
        <v>24</v>
      </c>
      <c r="U6" s="10">
        <v>15</v>
      </c>
      <c r="V6" s="10">
        <v>11</v>
      </c>
      <c r="W6" s="10">
        <v>23</v>
      </c>
      <c r="X6" s="10">
        <v>19</v>
      </c>
      <c r="Y6" s="10">
        <v>14</v>
      </c>
      <c r="Z6" s="10">
        <v>23</v>
      </c>
      <c r="AA6" s="10">
        <v>14</v>
      </c>
      <c r="AB6" s="10">
        <v>18</v>
      </c>
      <c r="AC6" s="10">
        <v>18</v>
      </c>
      <c r="AD6" s="10">
        <v>17</v>
      </c>
      <c r="AE6" s="10">
        <v>15</v>
      </c>
      <c r="AF6" s="10">
        <v>19</v>
      </c>
      <c r="AG6" s="10">
        <v>18</v>
      </c>
      <c r="AH6" s="10">
        <v>16</v>
      </c>
      <c r="AI6" s="10">
        <v>22</v>
      </c>
      <c r="AJ6" s="10">
        <v>18</v>
      </c>
      <c r="AK6" s="10">
        <v>12</v>
      </c>
      <c r="AL6" s="10">
        <v>11</v>
      </c>
      <c r="AM6" s="10">
        <v>5</v>
      </c>
      <c r="AN6" s="10">
        <v>17</v>
      </c>
      <c r="AO6" s="10">
        <v>27</v>
      </c>
    </row>
    <row r="16" spans="1:41" x14ac:dyDescent="0.25">
      <c r="A16" s="8" t="s">
        <v>11</v>
      </c>
      <c r="B16" s="8" t="s">
        <v>10</v>
      </c>
    </row>
    <row r="17" spans="1:3" x14ac:dyDescent="0.25">
      <c r="A17" s="8" t="s">
        <v>8</v>
      </c>
      <c r="B17">
        <v>2015</v>
      </c>
      <c r="C17">
        <v>2021</v>
      </c>
    </row>
    <row r="18" spans="1:3" x14ac:dyDescent="0.25">
      <c r="A18" s="9">
        <v>1</v>
      </c>
      <c r="B18" s="10">
        <v>17</v>
      </c>
      <c r="C18" s="10">
        <v>24</v>
      </c>
    </row>
    <row r="19" spans="1:3" x14ac:dyDescent="0.25">
      <c r="A19" s="9">
        <v>2</v>
      </c>
      <c r="B19" s="10">
        <v>14</v>
      </c>
      <c r="C19" s="10">
        <v>17</v>
      </c>
    </row>
    <row r="20" spans="1:3" x14ac:dyDescent="0.25">
      <c r="A20" s="9">
        <v>3</v>
      </c>
      <c r="B20" s="10">
        <v>13</v>
      </c>
      <c r="C20" s="10">
        <v>31</v>
      </c>
    </row>
    <row r="21" spans="1:3" x14ac:dyDescent="0.25">
      <c r="A21" s="9">
        <v>4</v>
      </c>
      <c r="B21" s="10">
        <v>20</v>
      </c>
      <c r="C21" s="10">
        <v>20</v>
      </c>
    </row>
    <row r="22" spans="1:3" x14ac:dyDescent="0.25">
      <c r="A22" s="9">
        <v>5</v>
      </c>
      <c r="B22" s="10">
        <v>15</v>
      </c>
      <c r="C22" s="10">
        <v>24</v>
      </c>
    </row>
    <row r="23" spans="1:3" x14ac:dyDescent="0.25">
      <c r="A23" s="9">
        <v>6</v>
      </c>
      <c r="B23" s="10">
        <v>16</v>
      </c>
      <c r="C23" s="10">
        <v>10</v>
      </c>
    </row>
    <row r="24" spans="1:3" x14ac:dyDescent="0.25">
      <c r="A24" s="9">
        <v>7</v>
      </c>
      <c r="B24" s="10">
        <v>14</v>
      </c>
      <c r="C24" s="10">
        <v>13</v>
      </c>
    </row>
    <row r="25" spans="1:3" x14ac:dyDescent="0.25">
      <c r="A25" s="9">
        <v>8</v>
      </c>
      <c r="B25" s="10">
        <v>22</v>
      </c>
      <c r="C25" s="10">
        <v>18</v>
      </c>
    </row>
    <row r="26" spans="1:3" x14ac:dyDescent="0.25">
      <c r="A26" s="9">
        <v>9</v>
      </c>
      <c r="B26" s="10">
        <v>21</v>
      </c>
      <c r="C26" s="10">
        <v>18</v>
      </c>
    </row>
    <row r="27" spans="1:3" x14ac:dyDescent="0.25">
      <c r="A27" s="9">
        <v>10</v>
      </c>
      <c r="B27" s="10">
        <v>33</v>
      </c>
      <c r="C27" s="10">
        <v>27</v>
      </c>
    </row>
    <row r="28" spans="1:3" x14ac:dyDescent="0.25">
      <c r="A28" s="9">
        <v>11</v>
      </c>
      <c r="B28" s="10">
        <v>15</v>
      </c>
      <c r="C28" s="10">
        <v>13</v>
      </c>
    </row>
    <row r="29" spans="1:3" x14ac:dyDescent="0.25">
      <c r="A29" s="9">
        <v>12</v>
      </c>
      <c r="B29" s="10">
        <v>20</v>
      </c>
      <c r="C29" s="10">
        <v>18</v>
      </c>
    </row>
    <row r="30" spans="1:3" x14ac:dyDescent="0.25">
      <c r="A30" s="9">
        <v>13</v>
      </c>
      <c r="B30" s="10">
        <v>23</v>
      </c>
      <c r="C30" s="10">
        <v>20</v>
      </c>
    </row>
    <row r="31" spans="1:3" x14ac:dyDescent="0.25">
      <c r="A31" s="9">
        <v>14</v>
      </c>
      <c r="B31" s="10">
        <v>25</v>
      </c>
      <c r="C31" s="10">
        <v>15</v>
      </c>
    </row>
    <row r="32" spans="1:3" x14ac:dyDescent="0.25">
      <c r="A32" s="9">
        <v>15</v>
      </c>
      <c r="B32" s="10">
        <v>20</v>
      </c>
      <c r="C32" s="10">
        <v>13</v>
      </c>
    </row>
    <row r="33" spans="1:3" x14ac:dyDescent="0.25">
      <c r="A33" s="9">
        <v>16</v>
      </c>
      <c r="B33" s="10">
        <v>22</v>
      </c>
      <c r="C33" s="10">
        <v>29</v>
      </c>
    </row>
    <row r="34" spans="1:3" x14ac:dyDescent="0.25">
      <c r="A34" s="9">
        <v>17</v>
      </c>
      <c r="B34" s="10">
        <v>27</v>
      </c>
      <c r="C34" s="10">
        <v>26</v>
      </c>
    </row>
    <row r="35" spans="1:3" x14ac:dyDescent="0.25">
      <c r="A35" s="9">
        <v>18</v>
      </c>
      <c r="B35" s="10">
        <v>20</v>
      </c>
      <c r="C35" s="10">
        <v>15</v>
      </c>
    </row>
    <row r="36" spans="1:3" x14ac:dyDescent="0.25">
      <c r="A36" s="9">
        <v>19</v>
      </c>
      <c r="B36" s="10">
        <v>22</v>
      </c>
      <c r="C36" s="10">
        <v>24</v>
      </c>
    </row>
    <row r="37" spans="1:3" x14ac:dyDescent="0.25">
      <c r="A37" s="9">
        <v>20</v>
      </c>
      <c r="B37" s="10">
        <v>19</v>
      </c>
      <c r="C37" s="10">
        <v>15</v>
      </c>
    </row>
    <row r="38" spans="1:3" x14ac:dyDescent="0.25">
      <c r="A38" s="9">
        <v>21</v>
      </c>
      <c r="B38" s="10">
        <v>16</v>
      </c>
      <c r="C38" s="10">
        <v>11</v>
      </c>
    </row>
    <row r="39" spans="1:3" x14ac:dyDescent="0.25">
      <c r="A39" s="9">
        <v>22</v>
      </c>
      <c r="B39" s="10">
        <v>27</v>
      </c>
      <c r="C39" s="10">
        <v>23</v>
      </c>
    </row>
    <row r="40" spans="1:3" x14ac:dyDescent="0.25">
      <c r="A40" s="9">
        <v>23</v>
      </c>
      <c r="B40" s="10">
        <v>24</v>
      </c>
      <c r="C40" s="10">
        <v>19</v>
      </c>
    </row>
    <row r="41" spans="1:3" x14ac:dyDescent="0.25">
      <c r="A41" s="9">
        <v>24</v>
      </c>
      <c r="B41" s="10">
        <v>20</v>
      </c>
      <c r="C41" s="10">
        <v>14</v>
      </c>
    </row>
    <row r="42" spans="1:3" x14ac:dyDescent="0.25">
      <c r="A42" s="9">
        <v>25</v>
      </c>
      <c r="B42" s="10">
        <v>22</v>
      </c>
      <c r="C42" s="10">
        <v>23</v>
      </c>
    </row>
    <row r="43" spans="1:3" x14ac:dyDescent="0.25">
      <c r="A43" s="9">
        <v>26</v>
      </c>
      <c r="B43" s="10">
        <v>20</v>
      </c>
      <c r="C43" s="10">
        <v>14</v>
      </c>
    </row>
    <row r="44" spans="1:3" x14ac:dyDescent="0.25">
      <c r="A44" s="9">
        <v>28</v>
      </c>
      <c r="B44" s="10">
        <v>16</v>
      </c>
      <c r="C44" s="10">
        <v>18</v>
      </c>
    </row>
    <row r="45" spans="1:3" x14ac:dyDescent="0.25">
      <c r="A45" s="9">
        <v>29</v>
      </c>
      <c r="B45" s="10">
        <v>24</v>
      </c>
      <c r="C45" s="10">
        <v>18</v>
      </c>
    </row>
    <row r="46" spans="1:3" x14ac:dyDescent="0.25">
      <c r="A46" s="9">
        <v>30</v>
      </c>
      <c r="B46" s="10">
        <v>23</v>
      </c>
      <c r="C46" s="10">
        <v>17</v>
      </c>
    </row>
    <row r="47" spans="1:3" x14ac:dyDescent="0.25">
      <c r="A47" s="9">
        <v>31</v>
      </c>
      <c r="B47" s="10">
        <v>24</v>
      </c>
      <c r="C47" s="10">
        <v>15</v>
      </c>
    </row>
    <row r="48" spans="1:3" x14ac:dyDescent="0.25">
      <c r="A48" s="9">
        <v>32</v>
      </c>
      <c r="B48" s="10">
        <v>25</v>
      </c>
      <c r="C48" s="10">
        <v>19</v>
      </c>
    </row>
    <row r="49" spans="1:3" x14ac:dyDescent="0.25">
      <c r="A49" s="9">
        <v>33</v>
      </c>
      <c r="B49" s="10">
        <v>20</v>
      </c>
      <c r="C49" s="10">
        <v>18</v>
      </c>
    </row>
    <row r="50" spans="1:3" x14ac:dyDescent="0.25">
      <c r="A50" s="9">
        <v>34</v>
      </c>
      <c r="B50" s="10">
        <v>24</v>
      </c>
      <c r="C50" s="10">
        <v>16</v>
      </c>
    </row>
    <row r="51" spans="1:3" x14ac:dyDescent="0.25">
      <c r="A51" s="9">
        <v>35</v>
      </c>
      <c r="B51" s="10">
        <v>17</v>
      </c>
      <c r="C51" s="10">
        <v>22</v>
      </c>
    </row>
    <row r="52" spans="1:3" x14ac:dyDescent="0.25">
      <c r="A52" s="9">
        <v>36</v>
      </c>
      <c r="B52" s="10">
        <v>20</v>
      </c>
      <c r="C52" s="10">
        <v>18</v>
      </c>
    </row>
    <row r="53" spans="1:3" x14ac:dyDescent="0.25">
      <c r="A53" s="9">
        <v>37</v>
      </c>
      <c r="B53" s="10">
        <v>27</v>
      </c>
      <c r="C53" s="10">
        <v>12</v>
      </c>
    </row>
    <row r="54" spans="1:3" x14ac:dyDescent="0.25">
      <c r="A54" s="9">
        <v>38</v>
      </c>
      <c r="B54" s="10">
        <v>17</v>
      </c>
      <c r="C54" s="10">
        <v>11</v>
      </c>
    </row>
    <row r="55" spans="1:3" x14ac:dyDescent="0.25">
      <c r="A55" s="9">
        <v>39</v>
      </c>
      <c r="B55" s="10">
        <v>18</v>
      </c>
      <c r="C55" s="10">
        <v>5</v>
      </c>
    </row>
    <row r="56" spans="1:3" x14ac:dyDescent="0.25">
      <c r="A56" s="9">
        <v>40</v>
      </c>
      <c r="B56" s="10">
        <v>14</v>
      </c>
      <c r="C56" s="10">
        <v>17</v>
      </c>
    </row>
    <row r="57" spans="1:3" x14ac:dyDescent="0.25">
      <c r="A57" s="9">
        <v>41</v>
      </c>
      <c r="B57" s="10">
        <v>12</v>
      </c>
      <c r="C57" s="10">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O58"/>
  <sheetViews>
    <sheetView topLeftCell="A7" workbookViewId="0">
      <selection activeCell="A19" sqref="A19"/>
    </sheetView>
  </sheetViews>
  <sheetFormatPr defaultRowHeight="13.2" x14ac:dyDescent="0.25"/>
  <cols>
    <col min="1" max="1" width="24.109375" bestFit="1" customWidth="1"/>
    <col min="2" max="2" width="14.109375" bestFit="1" customWidth="1"/>
    <col min="3" max="3" width="5" bestFit="1" customWidth="1"/>
    <col min="4" max="7" width="3" bestFit="1" customWidth="1"/>
    <col min="8" max="12" width="3" customWidth="1"/>
    <col min="13" max="13" width="3" bestFit="1" customWidth="1"/>
    <col min="14" max="20" width="3" customWidth="1"/>
    <col min="21" max="21" width="3" bestFit="1" customWidth="1"/>
    <col min="22" max="26" width="3" customWidth="1"/>
    <col min="27" max="28" width="3" bestFit="1" customWidth="1"/>
    <col min="29" max="29" width="3" customWidth="1"/>
    <col min="30" max="30" width="3" bestFit="1" customWidth="1"/>
    <col min="31" max="36" width="3" customWidth="1"/>
    <col min="37" max="40" width="3" bestFit="1" customWidth="1"/>
    <col min="41" max="41" width="3" customWidth="1"/>
    <col min="42" max="42" width="7.88671875" bestFit="1" customWidth="1"/>
    <col min="43" max="43" width="10.109375" bestFit="1" customWidth="1"/>
  </cols>
  <sheetData>
    <row r="3" spans="1:41" x14ac:dyDescent="0.25">
      <c r="A3" s="8" t="s">
        <v>12</v>
      </c>
      <c r="B3" s="8" t="s">
        <v>10</v>
      </c>
    </row>
    <row r="4" spans="1:41" x14ac:dyDescent="0.25">
      <c r="A4" s="8" t="s">
        <v>8</v>
      </c>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28</v>
      </c>
      <c r="AC4">
        <v>29</v>
      </c>
      <c r="AD4">
        <v>30</v>
      </c>
      <c r="AE4">
        <v>31</v>
      </c>
      <c r="AF4">
        <v>32</v>
      </c>
      <c r="AG4">
        <v>33</v>
      </c>
      <c r="AH4">
        <v>34</v>
      </c>
      <c r="AI4">
        <v>35</v>
      </c>
      <c r="AJ4">
        <v>36</v>
      </c>
      <c r="AK4">
        <v>37</v>
      </c>
      <c r="AL4">
        <v>38</v>
      </c>
      <c r="AM4">
        <v>39</v>
      </c>
      <c r="AN4">
        <v>40</v>
      </c>
      <c r="AO4">
        <v>41</v>
      </c>
    </row>
    <row r="5" spans="1:41" x14ac:dyDescent="0.25">
      <c r="A5" s="9">
        <v>2015</v>
      </c>
      <c r="B5" s="10">
        <v>36</v>
      </c>
      <c r="C5" s="10">
        <v>38</v>
      </c>
      <c r="D5" s="10">
        <v>42</v>
      </c>
      <c r="E5" s="10">
        <v>37</v>
      </c>
      <c r="F5" s="10">
        <v>30</v>
      </c>
      <c r="G5" s="10">
        <v>36</v>
      </c>
      <c r="H5" s="10">
        <v>35</v>
      </c>
      <c r="I5" s="10">
        <v>32</v>
      </c>
      <c r="J5" s="10">
        <v>34</v>
      </c>
      <c r="K5" s="10">
        <v>19</v>
      </c>
      <c r="L5" s="10">
        <v>42</v>
      </c>
      <c r="M5" s="10">
        <v>38</v>
      </c>
      <c r="N5" s="10">
        <v>31</v>
      </c>
      <c r="O5" s="10">
        <v>39</v>
      </c>
      <c r="P5" s="10">
        <v>41</v>
      </c>
      <c r="Q5" s="10">
        <v>33</v>
      </c>
      <c r="R5" s="10">
        <v>38</v>
      </c>
      <c r="S5" s="10">
        <v>24</v>
      </c>
      <c r="T5" s="10">
        <v>27</v>
      </c>
      <c r="U5" s="10">
        <v>32</v>
      </c>
      <c r="V5" s="10">
        <v>45</v>
      </c>
      <c r="W5" s="10">
        <v>23</v>
      </c>
      <c r="X5" s="10">
        <v>33</v>
      </c>
      <c r="Y5" s="10">
        <v>33</v>
      </c>
      <c r="Z5" s="10">
        <v>39</v>
      </c>
      <c r="AA5" s="10">
        <v>45</v>
      </c>
      <c r="AB5" s="10">
        <v>46</v>
      </c>
      <c r="AC5" s="10">
        <v>32</v>
      </c>
      <c r="AD5" s="10">
        <v>34</v>
      </c>
      <c r="AE5" s="10">
        <v>31</v>
      </c>
      <c r="AF5" s="10">
        <v>29</v>
      </c>
      <c r="AG5" s="10">
        <v>35</v>
      </c>
      <c r="AH5" s="10">
        <v>32</v>
      </c>
      <c r="AI5" s="10">
        <v>31</v>
      </c>
      <c r="AJ5" s="10">
        <v>31</v>
      </c>
      <c r="AK5" s="10">
        <v>27</v>
      </c>
      <c r="AL5" s="10">
        <v>38</v>
      </c>
      <c r="AM5" s="10">
        <v>40</v>
      </c>
      <c r="AN5" s="10">
        <v>29</v>
      </c>
      <c r="AO5" s="10">
        <v>40</v>
      </c>
    </row>
    <row r="6" spans="1:41" x14ac:dyDescent="0.25">
      <c r="A6" s="9">
        <v>2021</v>
      </c>
      <c r="B6" s="10">
        <v>54</v>
      </c>
      <c r="C6" s="10">
        <v>52</v>
      </c>
      <c r="D6" s="10">
        <v>46</v>
      </c>
      <c r="E6" s="10">
        <v>59</v>
      </c>
      <c r="F6" s="10">
        <v>44</v>
      </c>
      <c r="G6" s="10">
        <v>51</v>
      </c>
      <c r="H6" s="10">
        <v>63</v>
      </c>
      <c r="I6" s="10">
        <v>61</v>
      </c>
      <c r="J6" s="10">
        <v>58</v>
      </c>
      <c r="K6" s="10">
        <v>41</v>
      </c>
      <c r="L6" s="10">
        <v>64</v>
      </c>
      <c r="M6" s="10">
        <v>57</v>
      </c>
      <c r="N6" s="10">
        <v>54</v>
      </c>
      <c r="O6" s="10">
        <v>66</v>
      </c>
      <c r="P6" s="10">
        <v>58</v>
      </c>
      <c r="Q6" s="10">
        <v>50</v>
      </c>
      <c r="R6" s="10">
        <v>57</v>
      </c>
      <c r="S6" s="10">
        <v>64</v>
      </c>
      <c r="T6" s="10">
        <v>50</v>
      </c>
      <c r="U6" s="10">
        <v>55</v>
      </c>
      <c r="V6" s="10">
        <v>64</v>
      </c>
      <c r="W6" s="10">
        <v>50</v>
      </c>
      <c r="X6" s="10">
        <v>64</v>
      </c>
      <c r="Y6" s="10">
        <v>61</v>
      </c>
      <c r="Z6" s="10">
        <v>54</v>
      </c>
      <c r="AA6" s="10">
        <v>62</v>
      </c>
      <c r="AB6" s="10">
        <v>52</v>
      </c>
      <c r="AC6" s="10">
        <v>56</v>
      </c>
      <c r="AD6" s="10">
        <v>54</v>
      </c>
      <c r="AE6" s="10">
        <v>60</v>
      </c>
      <c r="AF6" s="10">
        <v>51</v>
      </c>
      <c r="AG6" s="10">
        <v>55</v>
      </c>
      <c r="AH6" s="10">
        <v>56</v>
      </c>
      <c r="AI6" s="10">
        <v>50</v>
      </c>
      <c r="AJ6" s="10">
        <v>58</v>
      </c>
      <c r="AK6" s="10">
        <v>61</v>
      </c>
      <c r="AL6" s="10">
        <v>60</v>
      </c>
      <c r="AM6" s="10">
        <v>64</v>
      </c>
      <c r="AN6" s="10">
        <v>61</v>
      </c>
      <c r="AO6" s="10">
        <v>50</v>
      </c>
    </row>
    <row r="17" spans="1:3" x14ac:dyDescent="0.25">
      <c r="A17" s="8" t="s">
        <v>12</v>
      </c>
      <c r="B17" s="8" t="s">
        <v>10</v>
      </c>
    </row>
    <row r="18" spans="1:3" x14ac:dyDescent="0.25">
      <c r="A18" s="8" t="s">
        <v>8</v>
      </c>
      <c r="B18">
        <v>2015</v>
      </c>
      <c r="C18">
        <v>2021</v>
      </c>
    </row>
    <row r="19" spans="1:3" x14ac:dyDescent="0.25">
      <c r="A19" s="9">
        <v>1</v>
      </c>
      <c r="B19" s="10">
        <v>36</v>
      </c>
      <c r="C19" s="10">
        <v>54</v>
      </c>
    </row>
    <row r="20" spans="1:3" x14ac:dyDescent="0.25">
      <c r="A20" s="9">
        <v>2</v>
      </c>
      <c r="B20" s="10">
        <v>38</v>
      </c>
      <c r="C20" s="10">
        <v>52</v>
      </c>
    </row>
    <row r="21" spans="1:3" x14ac:dyDescent="0.25">
      <c r="A21" s="9">
        <v>3</v>
      </c>
      <c r="B21" s="10">
        <v>42</v>
      </c>
      <c r="C21" s="10">
        <v>46</v>
      </c>
    </row>
    <row r="22" spans="1:3" x14ac:dyDescent="0.25">
      <c r="A22" s="9">
        <v>4</v>
      </c>
      <c r="B22" s="10">
        <v>37</v>
      </c>
      <c r="C22" s="10">
        <v>59</v>
      </c>
    </row>
    <row r="23" spans="1:3" x14ac:dyDescent="0.25">
      <c r="A23" s="9">
        <v>5</v>
      </c>
      <c r="B23" s="10">
        <v>30</v>
      </c>
      <c r="C23" s="10">
        <v>44</v>
      </c>
    </row>
    <row r="24" spans="1:3" x14ac:dyDescent="0.25">
      <c r="A24" s="9">
        <v>6</v>
      </c>
      <c r="B24" s="10">
        <v>36</v>
      </c>
      <c r="C24" s="10">
        <v>51</v>
      </c>
    </row>
    <row r="25" spans="1:3" x14ac:dyDescent="0.25">
      <c r="A25" s="9">
        <v>7</v>
      </c>
      <c r="B25" s="10">
        <v>35</v>
      </c>
      <c r="C25" s="10">
        <v>63</v>
      </c>
    </row>
    <row r="26" spans="1:3" x14ac:dyDescent="0.25">
      <c r="A26" s="9">
        <v>8</v>
      </c>
      <c r="B26" s="10">
        <v>32</v>
      </c>
      <c r="C26" s="10">
        <v>61</v>
      </c>
    </row>
    <row r="27" spans="1:3" x14ac:dyDescent="0.25">
      <c r="A27" s="9">
        <v>9</v>
      </c>
      <c r="B27" s="10">
        <v>34</v>
      </c>
      <c r="C27" s="10">
        <v>58</v>
      </c>
    </row>
    <row r="28" spans="1:3" x14ac:dyDescent="0.25">
      <c r="A28" s="9">
        <v>10</v>
      </c>
      <c r="B28" s="10">
        <v>19</v>
      </c>
      <c r="C28" s="10">
        <v>41</v>
      </c>
    </row>
    <row r="29" spans="1:3" x14ac:dyDescent="0.25">
      <c r="A29" s="9">
        <v>11</v>
      </c>
      <c r="B29" s="10">
        <v>42</v>
      </c>
      <c r="C29" s="10">
        <v>64</v>
      </c>
    </row>
    <row r="30" spans="1:3" x14ac:dyDescent="0.25">
      <c r="A30" s="9">
        <v>12</v>
      </c>
      <c r="B30" s="10">
        <v>38</v>
      </c>
      <c r="C30" s="10">
        <v>57</v>
      </c>
    </row>
    <row r="31" spans="1:3" x14ac:dyDescent="0.25">
      <c r="A31" s="9">
        <v>13</v>
      </c>
      <c r="B31" s="10">
        <v>31</v>
      </c>
      <c r="C31" s="10">
        <v>54</v>
      </c>
    </row>
    <row r="32" spans="1:3" x14ac:dyDescent="0.25">
      <c r="A32" s="9">
        <v>14</v>
      </c>
      <c r="B32" s="10">
        <v>39</v>
      </c>
      <c r="C32" s="10">
        <v>66</v>
      </c>
    </row>
    <row r="33" spans="1:3" x14ac:dyDescent="0.25">
      <c r="A33" s="9">
        <v>15</v>
      </c>
      <c r="B33" s="10">
        <v>41</v>
      </c>
      <c r="C33" s="10">
        <v>58</v>
      </c>
    </row>
    <row r="34" spans="1:3" x14ac:dyDescent="0.25">
      <c r="A34" s="9">
        <v>16</v>
      </c>
      <c r="B34" s="10">
        <v>33</v>
      </c>
      <c r="C34" s="10">
        <v>50</v>
      </c>
    </row>
    <row r="35" spans="1:3" x14ac:dyDescent="0.25">
      <c r="A35" s="9">
        <v>17</v>
      </c>
      <c r="B35" s="10">
        <v>38</v>
      </c>
      <c r="C35" s="10">
        <v>57</v>
      </c>
    </row>
    <row r="36" spans="1:3" x14ac:dyDescent="0.25">
      <c r="A36" s="9">
        <v>18</v>
      </c>
      <c r="B36" s="10">
        <v>24</v>
      </c>
      <c r="C36" s="10">
        <v>64</v>
      </c>
    </row>
    <row r="37" spans="1:3" x14ac:dyDescent="0.25">
      <c r="A37" s="9">
        <v>19</v>
      </c>
      <c r="B37" s="10">
        <v>27</v>
      </c>
      <c r="C37" s="10">
        <v>50</v>
      </c>
    </row>
    <row r="38" spans="1:3" x14ac:dyDescent="0.25">
      <c r="A38" s="9">
        <v>20</v>
      </c>
      <c r="B38" s="10">
        <v>32</v>
      </c>
      <c r="C38" s="10">
        <v>55</v>
      </c>
    </row>
    <row r="39" spans="1:3" x14ac:dyDescent="0.25">
      <c r="A39" s="9">
        <v>21</v>
      </c>
      <c r="B39" s="10">
        <v>45</v>
      </c>
      <c r="C39" s="10">
        <v>64</v>
      </c>
    </row>
    <row r="40" spans="1:3" x14ac:dyDescent="0.25">
      <c r="A40" s="9">
        <v>22</v>
      </c>
      <c r="B40" s="10">
        <v>23</v>
      </c>
      <c r="C40" s="10">
        <v>50</v>
      </c>
    </row>
    <row r="41" spans="1:3" x14ac:dyDescent="0.25">
      <c r="A41" s="9">
        <v>23</v>
      </c>
      <c r="B41" s="10">
        <v>33</v>
      </c>
      <c r="C41" s="10">
        <v>64</v>
      </c>
    </row>
    <row r="42" spans="1:3" x14ac:dyDescent="0.25">
      <c r="A42" s="9">
        <v>24</v>
      </c>
      <c r="B42" s="10">
        <v>33</v>
      </c>
      <c r="C42" s="10">
        <v>61</v>
      </c>
    </row>
    <row r="43" spans="1:3" x14ac:dyDescent="0.25">
      <c r="A43" s="9">
        <v>25</v>
      </c>
      <c r="B43" s="10">
        <v>39</v>
      </c>
      <c r="C43" s="10">
        <v>54</v>
      </c>
    </row>
    <row r="44" spans="1:3" x14ac:dyDescent="0.25">
      <c r="A44" s="9">
        <v>26</v>
      </c>
      <c r="B44" s="10">
        <v>45</v>
      </c>
      <c r="C44" s="10">
        <v>62</v>
      </c>
    </row>
    <row r="45" spans="1:3" x14ac:dyDescent="0.25">
      <c r="A45" s="9">
        <v>28</v>
      </c>
      <c r="B45" s="10">
        <v>46</v>
      </c>
      <c r="C45" s="10">
        <v>52</v>
      </c>
    </row>
    <row r="46" spans="1:3" x14ac:dyDescent="0.25">
      <c r="A46" s="9">
        <v>29</v>
      </c>
      <c r="B46" s="10">
        <v>32</v>
      </c>
      <c r="C46" s="10">
        <v>56</v>
      </c>
    </row>
    <row r="47" spans="1:3" x14ac:dyDescent="0.25">
      <c r="A47" s="9">
        <v>30</v>
      </c>
      <c r="B47" s="10">
        <v>34</v>
      </c>
      <c r="C47" s="10">
        <v>54</v>
      </c>
    </row>
    <row r="48" spans="1:3" x14ac:dyDescent="0.25">
      <c r="A48" s="9">
        <v>31</v>
      </c>
      <c r="B48" s="10">
        <v>31</v>
      </c>
      <c r="C48" s="10">
        <v>60</v>
      </c>
    </row>
    <row r="49" spans="1:3" x14ac:dyDescent="0.25">
      <c r="A49" s="9">
        <v>32</v>
      </c>
      <c r="B49" s="10">
        <v>29</v>
      </c>
      <c r="C49" s="10">
        <v>51</v>
      </c>
    </row>
    <row r="50" spans="1:3" x14ac:dyDescent="0.25">
      <c r="A50" s="9">
        <v>33</v>
      </c>
      <c r="B50" s="10">
        <v>35</v>
      </c>
      <c r="C50" s="10">
        <v>55</v>
      </c>
    </row>
    <row r="51" spans="1:3" x14ac:dyDescent="0.25">
      <c r="A51" s="9">
        <v>34</v>
      </c>
      <c r="B51" s="10">
        <v>32</v>
      </c>
      <c r="C51" s="10">
        <v>56</v>
      </c>
    </row>
    <row r="52" spans="1:3" x14ac:dyDescent="0.25">
      <c r="A52" s="9">
        <v>35</v>
      </c>
      <c r="B52" s="10">
        <v>31</v>
      </c>
      <c r="C52" s="10">
        <v>50</v>
      </c>
    </row>
    <row r="53" spans="1:3" x14ac:dyDescent="0.25">
      <c r="A53" s="9">
        <v>36</v>
      </c>
      <c r="B53" s="10">
        <v>31</v>
      </c>
      <c r="C53" s="10">
        <v>58</v>
      </c>
    </row>
    <row r="54" spans="1:3" x14ac:dyDescent="0.25">
      <c r="A54" s="9">
        <v>37</v>
      </c>
      <c r="B54" s="10">
        <v>27</v>
      </c>
      <c r="C54" s="10">
        <v>61</v>
      </c>
    </row>
    <row r="55" spans="1:3" x14ac:dyDescent="0.25">
      <c r="A55" s="9">
        <v>38</v>
      </c>
      <c r="B55" s="10">
        <v>38</v>
      </c>
      <c r="C55" s="10">
        <v>60</v>
      </c>
    </row>
    <row r="56" spans="1:3" x14ac:dyDescent="0.25">
      <c r="A56" s="9">
        <v>39</v>
      </c>
      <c r="B56" s="10">
        <v>40</v>
      </c>
      <c r="C56" s="10">
        <v>64</v>
      </c>
    </row>
    <row r="57" spans="1:3" x14ac:dyDescent="0.25">
      <c r="A57" s="9">
        <v>40</v>
      </c>
      <c r="B57" s="10">
        <v>29</v>
      </c>
      <c r="C57" s="10">
        <v>61</v>
      </c>
    </row>
    <row r="58" spans="1:3" x14ac:dyDescent="0.25">
      <c r="A58" s="9">
        <v>41</v>
      </c>
      <c r="B58" s="10">
        <v>40</v>
      </c>
      <c r="C58" s="10">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O58"/>
  <sheetViews>
    <sheetView workbookViewId="0">
      <selection activeCell="A3" sqref="A3"/>
    </sheetView>
  </sheetViews>
  <sheetFormatPr defaultRowHeight="13.2" x14ac:dyDescent="0.25"/>
  <cols>
    <col min="1" max="1" width="37.88671875" bestFit="1" customWidth="1"/>
    <col min="2" max="2" width="14.109375" bestFit="1" customWidth="1"/>
    <col min="3" max="3" width="5" bestFit="1" customWidth="1"/>
    <col min="4" max="6" width="4" bestFit="1" customWidth="1"/>
    <col min="7" max="7" width="3" bestFit="1" customWidth="1"/>
    <col min="8" max="9" width="4" bestFit="1" customWidth="1"/>
    <col min="10" max="11" width="3" bestFit="1" customWidth="1"/>
    <col min="12" max="12" width="4" customWidth="1"/>
    <col min="13" max="13" width="4" bestFit="1" customWidth="1"/>
    <col min="14" max="14" width="3" bestFit="1" customWidth="1"/>
    <col min="15" max="15" width="4" bestFit="1" customWidth="1"/>
    <col min="16" max="16" width="3" customWidth="1"/>
    <col min="17" max="17" width="4" bestFit="1" customWidth="1"/>
    <col min="18" max="18" width="3" customWidth="1"/>
    <col min="19" max="23" width="4" bestFit="1" customWidth="1"/>
    <col min="24" max="27" width="3" bestFit="1" customWidth="1"/>
    <col min="28" max="28" width="3" customWidth="1"/>
    <col min="29" max="32" width="4" bestFit="1" customWidth="1"/>
    <col min="33" max="33" width="3" customWidth="1"/>
    <col min="34" max="34" width="4" bestFit="1" customWidth="1"/>
    <col min="35" max="36" width="3" bestFit="1" customWidth="1"/>
    <col min="37" max="37" width="4" customWidth="1"/>
    <col min="38" max="38" width="4" bestFit="1" customWidth="1"/>
    <col min="39" max="40" width="4" customWidth="1"/>
    <col min="41" max="41" width="4" bestFit="1" customWidth="1"/>
    <col min="42" max="42" width="7.88671875" bestFit="1" customWidth="1"/>
    <col min="43" max="43" width="10.109375" bestFit="1" customWidth="1"/>
  </cols>
  <sheetData>
    <row r="3" spans="1:41" x14ac:dyDescent="0.25">
      <c r="A3" s="8" t="s">
        <v>15</v>
      </c>
      <c r="B3" s="8" t="s">
        <v>10</v>
      </c>
    </row>
    <row r="4" spans="1:41" x14ac:dyDescent="0.25">
      <c r="A4" s="8" t="s">
        <v>8</v>
      </c>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28</v>
      </c>
      <c r="AC4">
        <v>29</v>
      </c>
      <c r="AD4">
        <v>30</v>
      </c>
      <c r="AE4">
        <v>31</v>
      </c>
      <c r="AF4">
        <v>32</v>
      </c>
      <c r="AG4">
        <v>33</v>
      </c>
      <c r="AH4">
        <v>34</v>
      </c>
      <c r="AI4">
        <v>35</v>
      </c>
      <c r="AJ4">
        <v>36</v>
      </c>
      <c r="AK4">
        <v>37</v>
      </c>
      <c r="AL4">
        <v>38</v>
      </c>
      <c r="AM4">
        <v>39</v>
      </c>
      <c r="AN4">
        <v>40</v>
      </c>
      <c r="AO4">
        <v>41</v>
      </c>
    </row>
    <row r="5" spans="1:41" x14ac:dyDescent="0.25">
      <c r="A5" s="9">
        <v>2015</v>
      </c>
      <c r="B5" s="10">
        <v>1.2</v>
      </c>
      <c r="C5" s="10">
        <v>0</v>
      </c>
      <c r="D5" s="10">
        <v>4.8</v>
      </c>
      <c r="E5" s="10">
        <v>0.8</v>
      </c>
      <c r="F5" s="10">
        <v>1.1000000000000001</v>
      </c>
      <c r="G5" s="10">
        <v>7</v>
      </c>
      <c r="H5" s="10">
        <v>2.9</v>
      </c>
      <c r="I5" s="10">
        <v>2.9</v>
      </c>
      <c r="J5" s="10">
        <v>16</v>
      </c>
      <c r="K5" s="10">
        <v>1</v>
      </c>
      <c r="L5" s="10">
        <v>0.3</v>
      </c>
      <c r="M5" s="10">
        <v>1.1000000000000001</v>
      </c>
      <c r="N5" s="10">
        <v>13</v>
      </c>
      <c r="O5" s="10">
        <v>1.2</v>
      </c>
      <c r="P5" s="10">
        <v>11</v>
      </c>
      <c r="Q5" s="10">
        <v>0.4</v>
      </c>
      <c r="R5" s="10">
        <v>10</v>
      </c>
      <c r="S5" s="10">
        <v>0</v>
      </c>
      <c r="T5" s="10">
        <v>0.7</v>
      </c>
      <c r="U5" s="10">
        <v>3.1</v>
      </c>
      <c r="V5" s="10">
        <v>1.2</v>
      </c>
      <c r="W5" s="10">
        <v>1.1000000000000001</v>
      </c>
      <c r="X5" s="10">
        <v>0</v>
      </c>
      <c r="Y5" s="10">
        <v>0</v>
      </c>
      <c r="Z5" s="10">
        <v>35</v>
      </c>
      <c r="AA5" s="10">
        <v>59</v>
      </c>
      <c r="AB5" s="10">
        <v>28</v>
      </c>
      <c r="AC5" s="10">
        <v>1.8</v>
      </c>
      <c r="AD5" s="10">
        <v>0.4</v>
      </c>
      <c r="AE5" s="10">
        <v>3.4</v>
      </c>
      <c r="AF5" s="10">
        <v>0.3</v>
      </c>
      <c r="AG5" s="10">
        <v>13</v>
      </c>
      <c r="AH5" s="10">
        <v>3.4</v>
      </c>
      <c r="AI5" s="10">
        <v>0</v>
      </c>
      <c r="AJ5" s="10">
        <v>0</v>
      </c>
      <c r="AK5" s="10">
        <v>0.9</v>
      </c>
      <c r="AL5" s="10">
        <v>3.9</v>
      </c>
      <c r="AM5" s="10">
        <v>0.5</v>
      </c>
      <c r="AN5" s="10">
        <v>1.3</v>
      </c>
      <c r="AO5" s="10">
        <v>1.4</v>
      </c>
    </row>
    <row r="6" spans="1:41" x14ac:dyDescent="0.25">
      <c r="A6" s="9">
        <v>2021</v>
      </c>
      <c r="B6" s="10">
        <v>20</v>
      </c>
      <c r="C6" s="10">
        <v>29</v>
      </c>
      <c r="D6" s="10">
        <v>88</v>
      </c>
      <c r="E6" s="10">
        <v>38</v>
      </c>
      <c r="F6" s="10">
        <v>47</v>
      </c>
      <c r="G6" s="10">
        <v>49</v>
      </c>
      <c r="H6" s="10">
        <v>38</v>
      </c>
      <c r="I6" s="10">
        <v>50</v>
      </c>
      <c r="J6" s="10">
        <v>66</v>
      </c>
      <c r="K6" s="10">
        <v>38</v>
      </c>
      <c r="L6" s="10">
        <v>39</v>
      </c>
      <c r="M6" s="10">
        <v>62</v>
      </c>
      <c r="N6" s="10">
        <v>58</v>
      </c>
      <c r="O6" s="10">
        <v>67</v>
      </c>
      <c r="P6" s="10">
        <v>62</v>
      </c>
      <c r="Q6" s="10">
        <v>67</v>
      </c>
      <c r="R6" s="10">
        <v>93</v>
      </c>
      <c r="S6" s="10">
        <v>8.1</v>
      </c>
      <c r="T6" s="10">
        <v>26</v>
      </c>
      <c r="U6" s="10">
        <v>85</v>
      </c>
      <c r="V6" s="10">
        <v>47</v>
      </c>
      <c r="W6" s="10">
        <v>72</v>
      </c>
      <c r="X6" s="10">
        <v>51</v>
      </c>
      <c r="Y6" s="10">
        <v>90</v>
      </c>
      <c r="Z6" s="10">
        <v>80</v>
      </c>
      <c r="AA6" s="10">
        <v>92</v>
      </c>
      <c r="AB6" s="10">
        <v>62</v>
      </c>
      <c r="AC6" s="10">
        <v>35</v>
      </c>
      <c r="AD6" s="10">
        <v>45</v>
      </c>
      <c r="AE6" s="10">
        <v>50</v>
      </c>
      <c r="AF6" s="10">
        <v>27</v>
      </c>
      <c r="AG6" s="10">
        <v>65</v>
      </c>
      <c r="AH6" s="10">
        <v>43</v>
      </c>
      <c r="AI6" s="10">
        <v>39</v>
      </c>
      <c r="AJ6" s="10">
        <v>40</v>
      </c>
      <c r="AK6" s="10">
        <v>29</v>
      </c>
      <c r="AL6" s="10">
        <v>37</v>
      </c>
      <c r="AM6" s="10">
        <v>29</v>
      </c>
      <c r="AN6" s="10">
        <v>67</v>
      </c>
      <c r="AO6" s="10">
        <v>85</v>
      </c>
    </row>
    <row r="17" spans="1:3" x14ac:dyDescent="0.25">
      <c r="A17" s="8" t="s">
        <v>15</v>
      </c>
      <c r="B17" s="8" t="s">
        <v>10</v>
      </c>
    </row>
    <row r="18" spans="1:3" x14ac:dyDescent="0.25">
      <c r="A18" s="8" t="s">
        <v>8</v>
      </c>
      <c r="B18">
        <v>2015</v>
      </c>
      <c r="C18">
        <v>2021</v>
      </c>
    </row>
    <row r="19" spans="1:3" x14ac:dyDescent="0.25">
      <c r="A19" s="9">
        <v>1</v>
      </c>
      <c r="B19" s="10">
        <v>1.2</v>
      </c>
      <c r="C19" s="10">
        <v>20</v>
      </c>
    </row>
    <row r="20" spans="1:3" x14ac:dyDescent="0.25">
      <c r="A20" s="9">
        <v>2</v>
      </c>
      <c r="B20" s="10">
        <v>0</v>
      </c>
      <c r="C20" s="10">
        <v>29</v>
      </c>
    </row>
    <row r="21" spans="1:3" x14ac:dyDescent="0.25">
      <c r="A21" s="9">
        <v>3</v>
      </c>
      <c r="B21" s="10">
        <v>4.8</v>
      </c>
      <c r="C21" s="10">
        <v>88</v>
      </c>
    </row>
    <row r="22" spans="1:3" x14ac:dyDescent="0.25">
      <c r="A22" s="9">
        <v>4</v>
      </c>
      <c r="B22" s="10">
        <v>0.8</v>
      </c>
      <c r="C22" s="10">
        <v>38</v>
      </c>
    </row>
    <row r="23" spans="1:3" x14ac:dyDescent="0.25">
      <c r="A23" s="9">
        <v>5</v>
      </c>
      <c r="B23" s="10">
        <v>1.1000000000000001</v>
      </c>
      <c r="C23" s="10">
        <v>47</v>
      </c>
    </row>
    <row r="24" spans="1:3" x14ac:dyDescent="0.25">
      <c r="A24" s="9">
        <v>6</v>
      </c>
      <c r="B24" s="10">
        <v>7</v>
      </c>
      <c r="C24" s="10">
        <v>49</v>
      </c>
    </row>
    <row r="25" spans="1:3" x14ac:dyDescent="0.25">
      <c r="A25" s="9">
        <v>7</v>
      </c>
      <c r="B25" s="10">
        <v>2.9</v>
      </c>
      <c r="C25" s="10">
        <v>38</v>
      </c>
    </row>
    <row r="26" spans="1:3" x14ac:dyDescent="0.25">
      <c r="A26" s="9">
        <v>8</v>
      </c>
      <c r="B26" s="10">
        <v>2.9</v>
      </c>
      <c r="C26" s="10">
        <v>50</v>
      </c>
    </row>
    <row r="27" spans="1:3" x14ac:dyDescent="0.25">
      <c r="A27" s="9">
        <v>9</v>
      </c>
      <c r="B27" s="10">
        <v>16</v>
      </c>
      <c r="C27" s="10">
        <v>66</v>
      </c>
    </row>
    <row r="28" spans="1:3" x14ac:dyDescent="0.25">
      <c r="A28" s="9">
        <v>10</v>
      </c>
      <c r="B28" s="10">
        <v>1</v>
      </c>
      <c r="C28" s="10">
        <v>38</v>
      </c>
    </row>
    <row r="29" spans="1:3" x14ac:dyDescent="0.25">
      <c r="A29" s="9">
        <v>11</v>
      </c>
      <c r="B29" s="10">
        <v>0.3</v>
      </c>
      <c r="C29" s="10">
        <v>39</v>
      </c>
    </row>
    <row r="30" spans="1:3" x14ac:dyDescent="0.25">
      <c r="A30" s="9">
        <v>12</v>
      </c>
      <c r="B30" s="10">
        <v>1.1000000000000001</v>
      </c>
      <c r="C30" s="10">
        <v>62</v>
      </c>
    </row>
    <row r="31" spans="1:3" x14ac:dyDescent="0.25">
      <c r="A31" s="9">
        <v>13</v>
      </c>
      <c r="B31" s="10">
        <v>13</v>
      </c>
      <c r="C31" s="10">
        <v>58</v>
      </c>
    </row>
    <row r="32" spans="1:3" x14ac:dyDescent="0.25">
      <c r="A32" s="9">
        <v>14</v>
      </c>
      <c r="B32" s="10">
        <v>1.2</v>
      </c>
      <c r="C32" s="10">
        <v>67</v>
      </c>
    </row>
    <row r="33" spans="1:3" x14ac:dyDescent="0.25">
      <c r="A33" s="9">
        <v>15</v>
      </c>
      <c r="B33" s="10">
        <v>11</v>
      </c>
      <c r="C33" s="10">
        <v>62</v>
      </c>
    </row>
    <row r="34" spans="1:3" x14ac:dyDescent="0.25">
      <c r="A34" s="9">
        <v>16</v>
      </c>
      <c r="B34" s="10">
        <v>0.4</v>
      </c>
      <c r="C34" s="10">
        <v>67</v>
      </c>
    </row>
    <row r="35" spans="1:3" x14ac:dyDescent="0.25">
      <c r="A35" s="9">
        <v>17</v>
      </c>
      <c r="B35" s="10">
        <v>10</v>
      </c>
      <c r="C35" s="10">
        <v>93</v>
      </c>
    </row>
    <row r="36" spans="1:3" x14ac:dyDescent="0.25">
      <c r="A36" s="9">
        <v>18</v>
      </c>
      <c r="B36" s="10">
        <v>0</v>
      </c>
      <c r="C36" s="10">
        <v>8.1</v>
      </c>
    </row>
    <row r="37" spans="1:3" x14ac:dyDescent="0.25">
      <c r="A37" s="9">
        <v>19</v>
      </c>
      <c r="B37" s="10">
        <v>0.7</v>
      </c>
      <c r="C37" s="10">
        <v>26</v>
      </c>
    </row>
    <row r="38" spans="1:3" x14ac:dyDescent="0.25">
      <c r="A38" s="9">
        <v>20</v>
      </c>
      <c r="B38" s="10">
        <v>3.1</v>
      </c>
      <c r="C38" s="10">
        <v>85</v>
      </c>
    </row>
    <row r="39" spans="1:3" x14ac:dyDescent="0.25">
      <c r="A39" s="9">
        <v>21</v>
      </c>
      <c r="B39" s="10">
        <v>1.2</v>
      </c>
      <c r="C39" s="10">
        <v>47</v>
      </c>
    </row>
    <row r="40" spans="1:3" x14ac:dyDescent="0.25">
      <c r="A40" s="9">
        <v>22</v>
      </c>
      <c r="B40" s="10">
        <v>1.1000000000000001</v>
      </c>
      <c r="C40" s="10">
        <v>72</v>
      </c>
    </row>
    <row r="41" spans="1:3" x14ac:dyDescent="0.25">
      <c r="A41" s="9">
        <v>23</v>
      </c>
      <c r="B41" s="10">
        <v>0</v>
      </c>
      <c r="C41" s="10">
        <v>51</v>
      </c>
    </row>
    <row r="42" spans="1:3" x14ac:dyDescent="0.25">
      <c r="A42" s="9">
        <v>24</v>
      </c>
      <c r="B42" s="10">
        <v>0</v>
      </c>
      <c r="C42" s="10">
        <v>90</v>
      </c>
    </row>
    <row r="43" spans="1:3" x14ac:dyDescent="0.25">
      <c r="A43" s="9">
        <v>25</v>
      </c>
      <c r="B43" s="10">
        <v>35</v>
      </c>
      <c r="C43" s="10">
        <v>80</v>
      </c>
    </row>
    <row r="44" spans="1:3" x14ac:dyDescent="0.25">
      <c r="A44" s="9">
        <v>26</v>
      </c>
      <c r="B44" s="10">
        <v>59</v>
      </c>
      <c r="C44" s="10">
        <v>92</v>
      </c>
    </row>
    <row r="45" spans="1:3" x14ac:dyDescent="0.25">
      <c r="A45" s="9">
        <v>28</v>
      </c>
      <c r="B45" s="10">
        <v>28</v>
      </c>
      <c r="C45" s="10">
        <v>62</v>
      </c>
    </row>
    <row r="46" spans="1:3" x14ac:dyDescent="0.25">
      <c r="A46" s="9">
        <v>29</v>
      </c>
      <c r="B46" s="10">
        <v>1.8</v>
      </c>
      <c r="C46" s="10">
        <v>35</v>
      </c>
    </row>
    <row r="47" spans="1:3" x14ac:dyDescent="0.25">
      <c r="A47" s="9">
        <v>30</v>
      </c>
      <c r="B47" s="10">
        <v>0.4</v>
      </c>
      <c r="C47" s="10">
        <v>45</v>
      </c>
    </row>
    <row r="48" spans="1:3" x14ac:dyDescent="0.25">
      <c r="A48" s="9">
        <v>31</v>
      </c>
      <c r="B48" s="10">
        <v>3.4</v>
      </c>
      <c r="C48" s="10">
        <v>50</v>
      </c>
    </row>
    <row r="49" spans="1:3" x14ac:dyDescent="0.25">
      <c r="A49" s="9">
        <v>32</v>
      </c>
      <c r="B49" s="10">
        <v>0.3</v>
      </c>
      <c r="C49" s="10">
        <v>27</v>
      </c>
    </row>
    <row r="50" spans="1:3" x14ac:dyDescent="0.25">
      <c r="A50" s="9">
        <v>33</v>
      </c>
      <c r="B50" s="10">
        <v>13</v>
      </c>
      <c r="C50" s="10">
        <v>65</v>
      </c>
    </row>
    <row r="51" spans="1:3" x14ac:dyDescent="0.25">
      <c r="A51" s="9">
        <v>34</v>
      </c>
      <c r="B51" s="10">
        <v>3.4</v>
      </c>
      <c r="C51" s="10">
        <v>43</v>
      </c>
    </row>
    <row r="52" spans="1:3" x14ac:dyDescent="0.25">
      <c r="A52" s="9">
        <v>35</v>
      </c>
      <c r="B52" s="10">
        <v>0</v>
      </c>
      <c r="C52" s="10">
        <v>39</v>
      </c>
    </row>
    <row r="53" spans="1:3" x14ac:dyDescent="0.25">
      <c r="A53" s="9">
        <v>36</v>
      </c>
      <c r="B53" s="10">
        <v>0</v>
      </c>
      <c r="C53" s="10">
        <v>40</v>
      </c>
    </row>
    <row r="54" spans="1:3" x14ac:dyDescent="0.25">
      <c r="A54" s="9">
        <v>37</v>
      </c>
      <c r="B54" s="10">
        <v>0.9</v>
      </c>
      <c r="C54" s="10">
        <v>29</v>
      </c>
    </row>
    <row r="55" spans="1:3" x14ac:dyDescent="0.25">
      <c r="A55" s="9">
        <v>38</v>
      </c>
      <c r="B55" s="10">
        <v>3.9</v>
      </c>
      <c r="C55" s="10">
        <v>37</v>
      </c>
    </row>
    <row r="56" spans="1:3" x14ac:dyDescent="0.25">
      <c r="A56" s="9">
        <v>39</v>
      </c>
      <c r="B56" s="10">
        <v>0.5</v>
      </c>
      <c r="C56" s="10">
        <v>29</v>
      </c>
    </row>
    <row r="57" spans="1:3" x14ac:dyDescent="0.25">
      <c r="A57" s="9">
        <v>40</v>
      </c>
      <c r="B57" s="10">
        <v>1.3</v>
      </c>
      <c r="C57" s="10">
        <v>67</v>
      </c>
    </row>
    <row r="58" spans="1:3" x14ac:dyDescent="0.25">
      <c r="A58" s="9">
        <v>41</v>
      </c>
      <c r="B58" s="10">
        <v>1.4</v>
      </c>
      <c r="C58" s="10">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8"/>
  <sheetViews>
    <sheetView showFormulas="1" topLeftCell="A2" workbookViewId="0">
      <selection activeCell="C61" sqref="C61"/>
    </sheetView>
  </sheetViews>
  <sheetFormatPr defaultColWidth="9.109375" defaultRowHeight="13.2" x14ac:dyDescent="0.25"/>
  <cols>
    <col min="1" max="2" width="9.109375" style="1"/>
    <col min="3" max="3" width="17" style="1" customWidth="1"/>
    <col min="4" max="4" width="17.88671875" style="1" customWidth="1"/>
    <col min="5" max="5" width="17.33203125" style="1" customWidth="1"/>
    <col min="6" max="6" width="17.88671875" style="1" customWidth="1"/>
    <col min="7" max="7" width="31.5546875" style="1" customWidth="1"/>
    <col min="8" max="16384" width="9.109375" style="1"/>
  </cols>
  <sheetData>
    <row r="1" spans="1:13" x14ac:dyDescent="0.25">
      <c r="A1" s="5" t="s">
        <v>0</v>
      </c>
      <c r="B1" s="5" t="s">
        <v>1</v>
      </c>
      <c r="C1" s="5" t="s">
        <v>2</v>
      </c>
      <c r="D1" s="5" t="s">
        <v>3</v>
      </c>
      <c r="E1" s="5" t="s">
        <v>4</v>
      </c>
      <c r="F1" s="5" t="s">
        <v>5</v>
      </c>
      <c r="G1" s="6" t="s">
        <v>6</v>
      </c>
    </row>
    <row r="2" spans="1:13" x14ac:dyDescent="0.25">
      <c r="A2" s="1">
        <v>1</v>
      </c>
      <c r="B2" s="11">
        <v>2015</v>
      </c>
      <c r="C2" s="1">
        <v>249</v>
      </c>
      <c r="D2" s="1">
        <v>47</v>
      </c>
      <c r="E2" s="1">
        <v>17</v>
      </c>
      <c r="F2" s="1">
        <v>36</v>
      </c>
      <c r="G2" s="1">
        <v>1.2</v>
      </c>
    </row>
    <row r="3" spans="1:13" x14ac:dyDescent="0.25">
      <c r="A3" s="1">
        <v>1</v>
      </c>
      <c r="B3" s="11">
        <v>2016</v>
      </c>
      <c r="C3" s="1">
        <v>282</v>
      </c>
      <c r="D3" s="1">
        <v>45</v>
      </c>
      <c r="E3" s="1">
        <v>15</v>
      </c>
      <c r="F3" s="1">
        <v>40</v>
      </c>
      <c r="G3" s="1">
        <v>2.5</v>
      </c>
    </row>
    <row r="4" spans="1:13" x14ac:dyDescent="0.25">
      <c r="A4" s="1">
        <v>1</v>
      </c>
      <c r="B4" s="11">
        <v>2017</v>
      </c>
      <c r="C4" s="1">
        <v>207</v>
      </c>
      <c r="D4" s="1">
        <v>42</v>
      </c>
      <c r="E4" s="1">
        <v>21</v>
      </c>
      <c r="F4" s="1">
        <v>37</v>
      </c>
      <c r="G4" s="1">
        <v>2.4</v>
      </c>
    </row>
    <row r="5" spans="1:13" x14ac:dyDescent="0.25">
      <c r="A5" s="1">
        <v>1</v>
      </c>
      <c r="B5" s="11">
        <v>2018</v>
      </c>
      <c r="C5" s="1">
        <v>152</v>
      </c>
      <c r="D5" s="1">
        <v>35</v>
      </c>
      <c r="E5" s="1">
        <v>18</v>
      </c>
      <c r="F5" s="1">
        <v>47</v>
      </c>
      <c r="G5" s="1">
        <v>4.5999999999999996</v>
      </c>
    </row>
    <row r="6" spans="1:13" x14ac:dyDescent="0.25">
      <c r="A6" s="1">
        <v>1</v>
      </c>
      <c r="B6" s="11">
        <v>2019</v>
      </c>
      <c r="C6" s="1">
        <v>148</v>
      </c>
      <c r="D6" s="1">
        <v>35</v>
      </c>
      <c r="E6" s="1">
        <v>16</v>
      </c>
      <c r="F6" s="1">
        <v>48</v>
      </c>
      <c r="G6" s="1">
        <v>10</v>
      </c>
    </row>
    <row r="7" spans="1:13" x14ac:dyDescent="0.25">
      <c r="A7" s="1">
        <v>1</v>
      </c>
      <c r="B7" s="11">
        <v>2020</v>
      </c>
      <c r="C7" s="1">
        <v>108</v>
      </c>
      <c r="D7" s="1">
        <v>20</v>
      </c>
      <c r="E7" s="1">
        <v>13</v>
      </c>
      <c r="F7" s="1">
        <v>67</v>
      </c>
      <c r="G7" s="1">
        <v>15</v>
      </c>
    </row>
    <row r="8" spans="1:13" x14ac:dyDescent="0.25">
      <c r="A8" s="1">
        <v>1</v>
      </c>
      <c r="B8" s="11">
        <v>2021</v>
      </c>
      <c r="C8" s="1">
        <v>153</v>
      </c>
      <c r="D8" s="1">
        <v>22</v>
      </c>
      <c r="E8" s="1">
        <v>24</v>
      </c>
      <c r="F8" s="1">
        <v>54</v>
      </c>
      <c r="G8" s="1">
        <v>20</v>
      </c>
    </row>
    <row r="9" spans="1:13" x14ac:dyDescent="0.25">
      <c r="A9" s="1">
        <v>2</v>
      </c>
      <c r="B9" s="11">
        <v>2015</v>
      </c>
      <c r="C9" s="1">
        <v>252</v>
      </c>
      <c r="D9" s="2">
        <v>48</v>
      </c>
      <c r="E9" s="2">
        <v>14</v>
      </c>
      <c r="F9" s="1">
        <v>38</v>
      </c>
      <c r="G9" s="2">
        <v>0</v>
      </c>
      <c r="I9" s="2"/>
    </row>
    <row r="10" spans="1:13" x14ac:dyDescent="0.25">
      <c r="A10" s="1">
        <v>2</v>
      </c>
      <c r="B10" s="11">
        <v>2016</v>
      </c>
      <c r="C10" s="1">
        <v>317</v>
      </c>
      <c r="D10" s="1">
        <v>49</v>
      </c>
      <c r="E10" s="3">
        <v>19</v>
      </c>
      <c r="F10" s="1">
        <v>32</v>
      </c>
      <c r="G10" s="1">
        <v>0.3</v>
      </c>
    </row>
    <row r="11" spans="1:13" x14ac:dyDescent="0.25">
      <c r="A11" s="1">
        <v>2</v>
      </c>
      <c r="B11" s="11">
        <v>2017</v>
      </c>
      <c r="C11" s="1">
        <v>388</v>
      </c>
      <c r="D11" s="1">
        <v>41</v>
      </c>
      <c r="E11" s="3">
        <v>18</v>
      </c>
      <c r="F11" s="1">
        <v>41</v>
      </c>
      <c r="G11" s="1">
        <v>1</v>
      </c>
    </row>
    <row r="12" spans="1:13" x14ac:dyDescent="0.25">
      <c r="A12" s="1">
        <v>2</v>
      </c>
      <c r="B12" s="11">
        <v>2018</v>
      </c>
      <c r="C12" s="1">
        <v>301</v>
      </c>
      <c r="D12" s="1">
        <v>46</v>
      </c>
      <c r="E12" s="3">
        <v>14</v>
      </c>
      <c r="F12" s="1">
        <v>40</v>
      </c>
      <c r="G12" s="1">
        <v>2.2999999999999998</v>
      </c>
    </row>
    <row r="13" spans="1:13" x14ac:dyDescent="0.25">
      <c r="A13" s="1">
        <v>2</v>
      </c>
      <c r="B13" s="11">
        <v>2019</v>
      </c>
      <c r="C13" s="3">
        <v>271</v>
      </c>
      <c r="D13" s="1">
        <v>44</v>
      </c>
      <c r="E13" s="3">
        <v>18</v>
      </c>
      <c r="F13" s="1">
        <v>38</v>
      </c>
      <c r="G13" s="1">
        <v>2.6</v>
      </c>
    </row>
    <row r="14" spans="1:13" x14ac:dyDescent="0.25">
      <c r="A14" s="1">
        <v>2</v>
      </c>
      <c r="B14" s="11">
        <v>2020</v>
      </c>
      <c r="C14" s="4">
        <v>255</v>
      </c>
      <c r="D14" s="4">
        <v>33</v>
      </c>
      <c r="E14" s="3">
        <v>17</v>
      </c>
      <c r="F14" s="4">
        <v>49</v>
      </c>
      <c r="G14" s="4">
        <v>13</v>
      </c>
      <c r="H14" s="4"/>
      <c r="I14" s="4"/>
      <c r="J14" s="4"/>
      <c r="K14" s="4"/>
      <c r="L14" s="4"/>
      <c r="M14" s="4"/>
    </row>
    <row r="15" spans="1:13" x14ac:dyDescent="0.25">
      <c r="A15" s="1">
        <v>2</v>
      </c>
      <c r="B15" s="11">
        <v>2021</v>
      </c>
      <c r="C15" s="4">
        <v>277</v>
      </c>
      <c r="D15" s="4">
        <v>30</v>
      </c>
      <c r="E15" s="3">
        <v>17</v>
      </c>
      <c r="F15" s="4">
        <v>52</v>
      </c>
      <c r="G15" s="4">
        <v>29</v>
      </c>
      <c r="H15" s="4"/>
      <c r="I15" s="4"/>
      <c r="J15" s="4"/>
      <c r="K15" s="4"/>
      <c r="L15" s="4"/>
      <c r="M15" s="4"/>
    </row>
    <row r="16" spans="1:13" x14ac:dyDescent="0.25">
      <c r="A16" s="1">
        <v>3</v>
      </c>
      <c r="B16" s="11">
        <v>2015</v>
      </c>
      <c r="C16" s="4">
        <v>168</v>
      </c>
      <c r="D16" s="4">
        <v>45</v>
      </c>
      <c r="E16" s="3">
        <v>13</v>
      </c>
      <c r="F16" s="4">
        <v>42</v>
      </c>
      <c r="G16" s="4">
        <v>4.8</v>
      </c>
      <c r="H16" s="4"/>
      <c r="I16" s="4"/>
      <c r="J16" s="4"/>
      <c r="K16" s="4"/>
      <c r="L16" s="4"/>
      <c r="M16" s="4"/>
    </row>
    <row r="17" spans="1:14" x14ac:dyDescent="0.25">
      <c r="A17" s="1">
        <v>3</v>
      </c>
      <c r="B17" s="11">
        <v>2016</v>
      </c>
      <c r="C17" s="4">
        <v>158</v>
      </c>
      <c r="D17" s="4">
        <v>42</v>
      </c>
      <c r="E17" s="3">
        <v>15</v>
      </c>
      <c r="F17" s="4">
        <v>43</v>
      </c>
      <c r="G17" s="4">
        <v>34</v>
      </c>
      <c r="H17" s="4"/>
      <c r="I17" s="4"/>
      <c r="J17" s="4"/>
      <c r="K17" s="4"/>
      <c r="L17" s="4"/>
      <c r="M17" s="4"/>
    </row>
    <row r="18" spans="1:14" x14ac:dyDescent="0.25">
      <c r="A18" s="1">
        <v>3</v>
      </c>
      <c r="B18" s="11">
        <v>2017</v>
      </c>
      <c r="C18" s="4">
        <v>138</v>
      </c>
      <c r="D18" s="4">
        <v>33</v>
      </c>
      <c r="E18" s="3">
        <v>13</v>
      </c>
      <c r="F18" s="4">
        <v>54</v>
      </c>
      <c r="G18" s="4">
        <v>53</v>
      </c>
      <c r="H18" s="4"/>
      <c r="I18" s="4"/>
      <c r="J18" s="4"/>
      <c r="K18" s="4"/>
      <c r="L18" s="4"/>
      <c r="M18" s="4"/>
    </row>
    <row r="19" spans="1:14" x14ac:dyDescent="0.25">
      <c r="A19" s="1">
        <v>3</v>
      </c>
      <c r="B19" s="11">
        <v>2018</v>
      </c>
      <c r="C19" s="4">
        <v>170</v>
      </c>
      <c r="D19" s="4">
        <v>25</v>
      </c>
      <c r="E19" s="3">
        <v>16</v>
      </c>
      <c r="F19" s="4">
        <v>58</v>
      </c>
      <c r="G19" s="4">
        <v>62</v>
      </c>
      <c r="H19" s="4"/>
      <c r="I19" s="4"/>
      <c r="J19" s="4"/>
      <c r="K19" s="4"/>
      <c r="L19" s="4"/>
      <c r="M19" s="4"/>
    </row>
    <row r="20" spans="1:14" x14ac:dyDescent="0.25">
      <c r="A20" s="1">
        <v>3</v>
      </c>
      <c r="B20" s="11">
        <v>2019</v>
      </c>
      <c r="C20" s="4">
        <v>181</v>
      </c>
      <c r="D20" s="4">
        <v>32</v>
      </c>
      <c r="E20" s="3">
        <v>18</v>
      </c>
      <c r="F20" s="4">
        <v>50</v>
      </c>
      <c r="G20" s="4">
        <v>69</v>
      </c>
      <c r="H20" s="4"/>
      <c r="I20" s="4"/>
      <c r="J20" s="4"/>
      <c r="K20" s="4"/>
      <c r="L20" s="4"/>
      <c r="M20" s="4"/>
    </row>
    <row r="21" spans="1:14" x14ac:dyDescent="0.25">
      <c r="A21" s="1">
        <v>3</v>
      </c>
      <c r="B21" s="11">
        <v>2020</v>
      </c>
      <c r="C21" s="4">
        <v>205</v>
      </c>
      <c r="D21" s="4">
        <v>25</v>
      </c>
      <c r="E21" s="3">
        <v>22</v>
      </c>
      <c r="F21" s="4">
        <v>52</v>
      </c>
      <c r="G21" s="4">
        <v>65</v>
      </c>
      <c r="H21" s="4"/>
      <c r="I21" s="4"/>
      <c r="J21" s="4"/>
      <c r="K21" s="4"/>
      <c r="L21" s="4"/>
      <c r="M21" s="4"/>
    </row>
    <row r="22" spans="1:14" x14ac:dyDescent="0.25">
      <c r="A22" s="1">
        <v>3</v>
      </c>
      <c r="B22" s="11">
        <v>2021</v>
      </c>
      <c r="C22" s="4">
        <v>197</v>
      </c>
      <c r="D22" s="4">
        <v>23</v>
      </c>
      <c r="E22" s="3">
        <v>31</v>
      </c>
      <c r="F22" s="4">
        <v>46</v>
      </c>
      <c r="G22" s="4">
        <v>88</v>
      </c>
      <c r="H22" s="4"/>
      <c r="I22" s="4"/>
      <c r="J22" s="4"/>
      <c r="K22" s="4"/>
      <c r="L22" s="4"/>
      <c r="M22" s="4"/>
    </row>
    <row r="23" spans="1:14" x14ac:dyDescent="0.25">
      <c r="A23" s="1">
        <v>4</v>
      </c>
      <c r="B23" s="11">
        <v>2015</v>
      </c>
      <c r="C23" s="4">
        <v>531</v>
      </c>
      <c r="D23" s="4">
        <v>41</v>
      </c>
      <c r="E23" s="4">
        <v>20</v>
      </c>
      <c r="F23" s="4">
        <v>37</v>
      </c>
      <c r="G23" s="4">
        <v>0.8</v>
      </c>
      <c r="H23" s="4"/>
      <c r="I23" s="4"/>
      <c r="J23" s="4"/>
      <c r="K23" s="4"/>
      <c r="L23" s="4"/>
      <c r="M23" s="4"/>
      <c r="N23" s="4"/>
    </row>
    <row r="24" spans="1:14" x14ac:dyDescent="0.25">
      <c r="A24" s="1">
        <v>4</v>
      </c>
      <c r="B24" s="11">
        <v>2016</v>
      </c>
      <c r="C24" s="4">
        <v>546</v>
      </c>
      <c r="D24" s="4">
        <v>44</v>
      </c>
      <c r="E24" s="4">
        <v>18</v>
      </c>
      <c r="F24" s="4">
        <v>36</v>
      </c>
      <c r="G24" s="4">
        <v>1.8</v>
      </c>
      <c r="H24" s="4"/>
      <c r="I24" s="4"/>
      <c r="J24" s="4"/>
      <c r="K24" s="4"/>
      <c r="L24" s="4"/>
      <c r="M24" s="4"/>
      <c r="N24" s="4"/>
    </row>
    <row r="25" spans="1:14" x14ac:dyDescent="0.25">
      <c r="A25" s="1">
        <v>4</v>
      </c>
      <c r="B25" s="11">
        <v>2017</v>
      </c>
      <c r="C25" s="4">
        <v>452</v>
      </c>
      <c r="D25" s="4">
        <v>26</v>
      </c>
      <c r="E25" s="4">
        <v>21</v>
      </c>
      <c r="F25" s="4">
        <v>51</v>
      </c>
      <c r="G25" s="4">
        <v>5.3</v>
      </c>
      <c r="H25" s="4"/>
      <c r="I25" s="4"/>
      <c r="J25" s="4"/>
      <c r="K25" s="4"/>
      <c r="L25" s="4"/>
      <c r="M25" s="4"/>
      <c r="N25" s="4"/>
    </row>
    <row r="26" spans="1:14" x14ac:dyDescent="0.25">
      <c r="A26" s="1">
        <v>4</v>
      </c>
      <c r="B26" s="11">
        <v>2018</v>
      </c>
      <c r="C26" s="4">
        <v>399</v>
      </c>
      <c r="D26" s="4">
        <v>12</v>
      </c>
      <c r="E26" s="4">
        <v>22</v>
      </c>
      <c r="F26" s="4">
        <v>66</v>
      </c>
      <c r="G26" s="4">
        <v>5.8</v>
      </c>
      <c r="H26" s="4"/>
      <c r="I26" s="4"/>
      <c r="J26" s="4"/>
      <c r="K26" s="4"/>
      <c r="L26" s="4"/>
      <c r="M26" s="4"/>
      <c r="N26" s="4"/>
    </row>
    <row r="27" spans="1:14" x14ac:dyDescent="0.25">
      <c r="A27" s="1">
        <v>4</v>
      </c>
      <c r="B27" s="11">
        <v>2019</v>
      </c>
      <c r="C27" s="1">
        <v>455</v>
      </c>
      <c r="D27" s="1">
        <v>11</v>
      </c>
      <c r="E27" s="1">
        <v>16</v>
      </c>
      <c r="F27" s="1">
        <v>73</v>
      </c>
      <c r="G27" s="1">
        <v>15</v>
      </c>
    </row>
    <row r="28" spans="1:14" x14ac:dyDescent="0.25">
      <c r="A28" s="1">
        <v>4</v>
      </c>
      <c r="B28" s="11">
        <v>2020</v>
      </c>
      <c r="C28" s="1">
        <v>402</v>
      </c>
      <c r="D28" s="1">
        <v>11</v>
      </c>
      <c r="E28" s="1">
        <v>15</v>
      </c>
      <c r="F28" s="1">
        <v>73</v>
      </c>
      <c r="G28" s="1">
        <v>29</v>
      </c>
    </row>
    <row r="29" spans="1:14" x14ac:dyDescent="0.25">
      <c r="A29" s="1">
        <v>4</v>
      </c>
      <c r="B29" s="11">
        <v>2021</v>
      </c>
      <c r="C29" s="1">
        <v>598</v>
      </c>
      <c r="D29" s="1">
        <v>21</v>
      </c>
      <c r="E29" s="1">
        <v>20</v>
      </c>
      <c r="F29" s="1">
        <v>59</v>
      </c>
      <c r="G29" s="1">
        <v>38</v>
      </c>
    </row>
    <row r="30" spans="1:14" x14ac:dyDescent="0.25">
      <c r="A30" s="1">
        <v>5</v>
      </c>
      <c r="B30" s="11">
        <v>2015</v>
      </c>
      <c r="C30" s="1">
        <v>89</v>
      </c>
      <c r="D30" s="1">
        <v>55</v>
      </c>
      <c r="E30" s="1">
        <v>15</v>
      </c>
      <c r="F30" s="1">
        <v>30</v>
      </c>
      <c r="G30" s="1">
        <v>1.1000000000000001</v>
      </c>
    </row>
    <row r="31" spans="1:14" x14ac:dyDescent="0.25">
      <c r="A31" s="1">
        <v>5</v>
      </c>
      <c r="B31" s="11">
        <v>2016</v>
      </c>
      <c r="C31" s="1">
        <v>77</v>
      </c>
      <c r="D31" s="1">
        <v>47</v>
      </c>
      <c r="E31" s="1">
        <v>10</v>
      </c>
      <c r="F31" s="1">
        <v>43</v>
      </c>
      <c r="G31" s="1">
        <v>2.6</v>
      </c>
    </row>
    <row r="32" spans="1:14" x14ac:dyDescent="0.25">
      <c r="A32" s="1">
        <v>5</v>
      </c>
      <c r="B32" s="11">
        <v>2017</v>
      </c>
      <c r="C32" s="1">
        <v>114</v>
      </c>
      <c r="D32" s="1">
        <v>50</v>
      </c>
      <c r="E32" s="1">
        <v>16</v>
      </c>
      <c r="F32" s="1">
        <v>33</v>
      </c>
      <c r="G32" s="1">
        <v>11</v>
      </c>
    </row>
    <row r="33" spans="1:7" x14ac:dyDescent="0.25">
      <c r="A33" s="1">
        <v>5</v>
      </c>
      <c r="B33" s="11">
        <v>2018</v>
      </c>
      <c r="C33" s="1">
        <v>66</v>
      </c>
      <c r="D33" s="1">
        <v>44</v>
      </c>
      <c r="E33" s="1">
        <v>18</v>
      </c>
      <c r="F33" s="1">
        <v>36</v>
      </c>
      <c r="G33" s="1">
        <v>12</v>
      </c>
    </row>
    <row r="34" spans="1:7" x14ac:dyDescent="0.25">
      <c r="A34" s="1">
        <v>5</v>
      </c>
      <c r="B34" s="11">
        <v>2019</v>
      </c>
      <c r="C34" s="1">
        <v>70</v>
      </c>
      <c r="D34" s="1">
        <v>43</v>
      </c>
      <c r="E34" s="1">
        <v>19</v>
      </c>
      <c r="F34" s="1">
        <v>39</v>
      </c>
      <c r="G34" s="1">
        <v>24</v>
      </c>
    </row>
    <row r="35" spans="1:7" x14ac:dyDescent="0.25">
      <c r="A35" s="1">
        <v>5</v>
      </c>
      <c r="B35" s="11">
        <v>2020</v>
      </c>
      <c r="C35" s="1">
        <v>78</v>
      </c>
      <c r="D35" s="1">
        <v>27</v>
      </c>
      <c r="E35" s="1">
        <v>19</v>
      </c>
      <c r="F35" s="1">
        <v>54</v>
      </c>
      <c r="G35" s="1">
        <v>62</v>
      </c>
    </row>
    <row r="36" spans="1:7" x14ac:dyDescent="0.25">
      <c r="A36" s="1">
        <v>5</v>
      </c>
      <c r="B36" s="11">
        <v>2021</v>
      </c>
      <c r="C36" s="1">
        <v>75</v>
      </c>
      <c r="D36" s="1">
        <v>32</v>
      </c>
      <c r="E36" s="1">
        <v>24</v>
      </c>
      <c r="F36" s="1">
        <v>44</v>
      </c>
      <c r="G36" s="1">
        <v>47</v>
      </c>
    </row>
    <row r="37" spans="1:7" x14ac:dyDescent="0.25">
      <c r="A37" s="1">
        <v>6</v>
      </c>
      <c r="B37" s="11">
        <v>2015</v>
      </c>
      <c r="C37" s="1">
        <v>86</v>
      </c>
      <c r="D37" s="1">
        <v>48</v>
      </c>
      <c r="E37" s="1">
        <v>16</v>
      </c>
      <c r="F37" s="1">
        <v>36</v>
      </c>
      <c r="G37" s="1">
        <v>7</v>
      </c>
    </row>
    <row r="38" spans="1:7" x14ac:dyDescent="0.25">
      <c r="A38" s="1">
        <v>6</v>
      </c>
      <c r="B38" s="11">
        <v>2016</v>
      </c>
      <c r="C38" s="1">
        <v>82</v>
      </c>
      <c r="D38" s="1">
        <v>34</v>
      </c>
      <c r="E38" s="1">
        <v>27</v>
      </c>
      <c r="F38" s="1">
        <v>39</v>
      </c>
      <c r="G38" s="1">
        <v>3.7</v>
      </c>
    </row>
    <row r="39" spans="1:7" x14ac:dyDescent="0.25">
      <c r="A39" s="1">
        <v>6</v>
      </c>
      <c r="B39" s="11">
        <v>2017</v>
      </c>
      <c r="C39" s="1">
        <v>106</v>
      </c>
      <c r="D39" s="1">
        <v>52</v>
      </c>
      <c r="E39" s="1">
        <v>13</v>
      </c>
      <c r="F39" s="1">
        <v>34</v>
      </c>
      <c r="G39" s="1">
        <v>1.9</v>
      </c>
    </row>
    <row r="40" spans="1:7" x14ac:dyDescent="0.25">
      <c r="A40" s="1">
        <v>6</v>
      </c>
      <c r="B40" s="11">
        <v>2018</v>
      </c>
      <c r="C40" s="1">
        <v>80</v>
      </c>
      <c r="D40" s="1">
        <v>42</v>
      </c>
      <c r="E40" s="1">
        <v>6.2</v>
      </c>
      <c r="F40" s="1">
        <v>50</v>
      </c>
      <c r="G40" s="1">
        <v>11</v>
      </c>
    </row>
    <row r="41" spans="1:7" x14ac:dyDescent="0.25">
      <c r="A41" s="1">
        <v>6</v>
      </c>
      <c r="B41" s="11">
        <v>2019</v>
      </c>
      <c r="C41" s="1">
        <v>78</v>
      </c>
      <c r="D41" s="1">
        <v>36</v>
      </c>
      <c r="E41" s="1">
        <v>14</v>
      </c>
      <c r="F41" s="1">
        <v>50</v>
      </c>
      <c r="G41" s="1">
        <v>73</v>
      </c>
    </row>
    <row r="42" spans="1:7" x14ac:dyDescent="0.25">
      <c r="A42" s="1">
        <v>6</v>
      </c>
      <c r="B42" s="11">
        <v>2020</v>
      </c>
      <c r="C42" s="1">
        <v>69</v>
      </c>
      <c r="D42" s="1">
        <v>35</v>
      </c>
      <c r="E42" s="1">
        <v>13</v>
      </c>
      <c r="F42" s="1">
        <v>52</v>
      </c>
      <c r="G42" s="1">
        <v>74</v>
      </c>
    </row>
    <row r="43" spans="1:7" x14ac:dyDescent="0.25">
      <c r="A43" s="1">
        <v>6</v>
      </c>
      <c r="B43" s="11">
        <v>2021</v>
      </c>
      <c r="C43" s="1">
        <v>77</v>
      </c>
      <c r="D43" s="1">
        <v>39</v>
      </c>
      <c r="E43" s="1">
        <v>10</v>
      </c>
      <c r="F43" s="1">
        <v>51</v>
      </c>
      <c r="G43" s="1">
        <v>49</v>
      </c>
    </row>
    <row r="44" spans="1:7" x14ac:dyDescent="0.25">
      <c r="A44" s="1">
        <v>7</v>
      </c>
      <c r="B44" s="11">
        <v>2015</v>
      </c>
      <c r="C44" s="1">
        <v>655</v>
      </c>
      <c r="D44" s="1">
        <v>51</v>
      </c>
      <c r="E44" s="1">
        <v>14</v>
      </c>
      <c r="F44" s="1">
        <v>35</v>
      </c>
      <c r="G44" s="1">
        <v>2.9</v>
      </c>
    </row>
    <row r="45" spans="1:7" x14ac:dyDescent="0.25">
      <c r="A45" s="1">
        <v>7</v>
      </c>
      <c r="B45" s="11">
        <v>2016</v>
      </c>
      <c r="C45" s="1">
        <v>852</v>
      </c>
      <c r="D45" s="1">
        <v>48</v>
      </c>
      <c r="E45" s="1">
        <v>9.5</v>
      </c>
      <c r="F45" s="1">
        <v>42</v>
      </c>
      <c r="G45" s="1">
        <v>3.6</v>
      </c>
    </row>
    <row r="46" spans="1:7" x14ac:dyDescent="0.25">
      <c r="A46" s="1">
        <v>7</v>
      </c>
      <c r="B46" s="11">
        <v>2017</v>
      </c>
      <c r="C46" s="1">
        <v>695</v>
      </c>
      <c r="D46" s="1">
        <v>47</v>
      </c>
      <c r="E46" s="1">
        <v>12</v>
      </c>
      <c r="F46" s="1">
        <v>41</v>
      </c>
      <c r="G46" s="1">
        <v>4.2</v>
      </c>
    </row>
    <row r="47" spans="1:7" x14ac:dyDescent="0.25">
      <c r="A47" s="1">
        <v>7</v>
      </c>
      <c r="B47" s="11">
        <v>2018</v>
      </c>
      <c r="C47" s="1">
        <v>752</v>
      </c>
      <c r="D47" s="1">
        <v>40</v>
      </c>
      <c r="E47" s="1">
        <v>11</v>
      </c>
      <c r="F47" s="1">
        <v>49</v>
      </c>
      <c r="G47" s="1">
        <v>9.1999999999999993</v>
      </c>
    </row>
    <row r="48" spans="1:7" x14ac:dyDescent="0.25">
      <c r="A48" s="1">
        <v>7</v>
      </c>
      <c r="B48" s="11">
        <v>2019</v>
      </c>
      <c r="C48" s="1">
        <v>746</v>
      </c>
      <c r="D48" s="1">
        <v>38</v>
      </c>
      <c r="E48" s="1">
        <v>9.9</v>
      </c>
      <c r="F48" s="1">
        <v>52</v>
      </c>
      <c r="G48" s="1">
        <v>23</v>
      </c>
    </row>
    <row r="49" spans="1:7" x14ac:dyDescent="0.25">
      <c r="A49" s="1">
        <v>7</v>
      </c>
      <c r="B49" s="11">
        <v>2020</v>
      </c>
      <c r="C49" s="1">
        <v>643</v>
      </c>
      <c r="D49" s="1">
        <v>28</v>
      </c>
      <c r="E49" s="1">
        <v>9.8000000000000007</v>
      </c>
      <c r="F49" s="1">
        <v>62</v>
      </c>
      <c r="G49" s="1">
        <v>33</v>
      </c>
    </row>
    <row r="50" spans="1:7" x14ac:dyDescent="0.25">
      <c r="A50" s="1">
        <v>7</v>
      </c>
      <c r="B50" s="11">
        <v>2021</v>
      </c>
      <c r="C50" s="1">
        <v>547</v>
      </c>
      <c r="D50" s="1">
        <v>24</v>
      </c>
      <c r="E50" s="1">
        <v>13</v>
      </c>
      <c r="F50" s="1">
        <v>63</v>
      </c>
      <c r="G50" s="1">
        <v>38</v>
      </c>
    </row>
    <row r="51" spans="1:7" x14ac:dyDescent="0.25">
      <c r="A51" s="1">
        <v>8</v>
      </c>
      <c r="B51" s="11">
        <v>2015</v>
      </c>
      <c r="C51" s="1">
        <v>278</v>
      </c>
      <c r="D51" s="1">
        <v>46</v>
      </c>
      <c r="E51" s="1">
        <v>22</v>
      </c>
      <c r="F51" s="1">
        <v>32</v>
      </c>
      <c r="G51" s="1">
        <v>2.9</v>
      </c>
    </row>
    <row r="52" spans="1:7" x14ac:dyDescent="0.25">
      <c r="A52" s="1">
        <v>8</v>
      </c>
      <c r="B52" s="11">
        <v>2016</v>
      </c>
      <c r="C52" s="1">
        <v>334</v>
      </c>
      <c r="D52" s="1">
        <v>52</v>
      </c>
      <c r="E52" s="1">
        <v>17</v>
      </c>
      <c r="F52" s="1">
        <v>31</v>
      </c>
      <c r="G52" s="1">
        <v>3.3</v>
      </c>
    </row>
    <row r="53" spans="1:7" x14ac:dyDescent="0.25">
      <c r="A53" s="1">
        <v>8</v>
      </c>
      <c r="B53" s="11">
        <v>2017</v>
      </c>
      <c r="C53" s="1">
        <v>229</v>
      </c>
      <c r="D53" s="1">
        <v>45</v>
      </c>
      <c r="E53" s="1">
        <v>19</v>
      </c>
      <c r="F53" s="1">
        <v>36</v>
      </c>
      <c r="G53" s="1">
        <v>5.7</v>
      </c>
    </row>
    <row r="54" spans="1:7" x14ac:dyDescent="0.25">
      <c r="A54" s="1">
        <v>8</v>
      </c>
      <c r="B54" s="11">
        <v>2018</v>
      </c>
      <c r="C54" s="1">
        <v>241</v>
      </c>
      <c r="D54" s="1">
        <v>24</v>
      </c>
      <c r="E54" s="1">
        <v>16</v>
      </c>
      <c r="F54" s="1">
        <v>59</v>
      </c>
      <c r="G54" s="1">
        <v>36</v>
      </c>
    </row>
    <row r="55" spans="1:7" x14ac:dyDescent="0.25">
      <c r="A55" s="1">
        <v>8</v>
      </c>
      <c r="B55" s="11">
        <v>2019</v>
      </c>
      <c r="C55" s="1">
        <v>244</v>
      </c>
      <c r="D55" s="1">
        <v>22</v>
      </c>
      <c r="E55" s="1">
        <v>21</v>
      </c>
      <c r="F55" s="1">
        <v>57</v>
      </c>
      <c r="G55" s="1">
        <v>40</v>
      </c>
    </row>
    <row r="56" spans="1:7" x14ac:dyDescent="0.25">
      <c r="A56" s="1">
        <v>8</v>
      </c>
      <c r="B56" s="11">
        <v>2020</v>
      </c>
      <c r="C56" s="1">
        <v>206</v>
      </c>
      <c r="D56" s="1">
        <v>21</v>
      </c>
      <c r="E56" s="1">
        <v>21</v>
      </c>
      <c r="F56" s="1">
        <v>58</v>
      </c>
      <c r="G56" s="1">
        <v>53</v>
      </c>
    </row>
    <row r="57" spans="1:7" x14ac:dyDescent="0.25">
      <c r="A57" s="1">
        <v>8</v>
      </c>
      <c r="B57" s="11">
        <v>2021</v>
      </c>
      <c r="C57" s="1">
        <v>249</v>
      </c>
      <c r="D57" s="1">
        <v>20</v>
      </c>
      <c r="E57" s="1">
        <v>18</v>
      </c>
      <c r="F57" s="1">
        <v>61</v>
      </c>
      <c r="G57" s="1">
        <v>50</v>
      </c>
    </row>
    <row r="58" spans="1:7" x14ac:dyDescent="0.25">
      <c r="A58" s="1">
        <v>9</v>
      </c>
      <c r="B58" s="11">
        <v>2015</v>
      </c>
      <c r="C58" s="1">
        <v>206</v>
      </c>
      <c r="D58" s="1">
        <v>45</v>
      </c>
      <c r="E58" s="1">
        <v>21</v>
      </c>
      <c r="F58" s="1">
        <v>34</v>
      </c>
      <c r="G58" s="1">
        <v>16</v>
      </c>
    </row>
    <row r="59" spans="1:7" x14ac:dyDescent="0.25">
      <c r="A59" s="1">
        <v>9</v>
      </c>
      <c r="B59" s="11">
        <v>2016</v>
      </c>
      <c r="C59" s="1">
        <v>53</v>
      </c>
      <c r="D59" s="1">
        <v>36</v>
      </c>
      <c r="E59" s="1">
        <v>19</v>
      </c>
      <c r="F59" s="1">
        <v>45</v>
      </c>
      <c r="G59" s="1">
        <v>53</v>
      </c>
    </row>
    <row r="60" spans="1:7" x14ac:dyDescent="0.25">
      <c r="A60" s="1">
        <v>9</v>
      </c>
      <c r="B60" s="11">
        <v>2017</v>
      </c>
      <c r="C60" s="1">
        <v>78</v>
      </c>
      <c r="D60" s="1">
        <v>33</v>
      </c>
      <c r="E60" s="1">
        <v>19</v>
      </c>
      <c r="F60" s="1">
        <v>47</v>
      </c>
      <c r="G60" s="1">
        <v>54</v>
      </c>
    </row>
    <row r="61" spans="1:7" x14ac:dyDescent="0.25">
      <c r="A61" s="1">
        <v>9</v>
      </c>
      <c r="B61" s="11">
        <v>2018</v>
      </c>
      <c r="C61" s="1">
        <v>102</v>
      </c>
      <c r="D61" s="1">
        <v>41</v>
      </c>
      <c r="E61" s="1">
        <v>12</v>
      </c>
      <c r="F61" s="1">
        <v>47</v>
      </c>
      <c r="G61" s="1">
        <v>41</v>
      </c>
    </row>
    <row r="62" spans="1:7" x14ac:dyDescent="0.25">
      <c r="A62" s="1">
        <v>9</v>
      </c>
      <c r="B62" s="11">
        <v>2019</v>
      </c>
      <c r="C62" s="1">
        <v>116</v>
      </c>
      <c r="D62" s="1">
        <v>37</v>
      </c>
      <c r="E62" s="1">
        <v>14</v>
      </c>
      <c r="F62" s="1">
        <v>48</v>
      </c>
      <c r="G62" s="1">
        <v>41</v>
      </c>
    </row>
    <row r="63" spans="1:7" x14ac:dyDescent="0.25">
      <c r="A63" s="1">
        <v>9</v>
      </c>
      <c r="B63" s="11">
        <v>2020</v>
      </c>
      <c r="C63" s="1">
        <v>152</v>
      </c>
      <c r="D63" s="1">
        <v>34</v>
      </c>
      <c r="E63" s="1">
        <v>14</v>
      </c>
      <c r="F63" s="1">
        <v>52</v>
      </c>
      <c r="G63" s="1">
        <v>68</v>
      </c>
    </row>
    <row r="64" spans="1:7" x14ac:dyDescent="0.25">
      <c r="A64" s="1">
        <v>9</v>
      </c>
      <c r="B64" s="11">
        <v>2021</v>
      </c>
      <c r="C64" s="1">
        <v>169</v>
      </c>
      <c r="D64" s="1">
        <v>24</v>
      </c>
      <c r="E64" s="1">
        <v>18</v>
      </c>
      <c r="F64" s="1">
        <v>58</v>
      </c>
      <c r="G64" s="1">
        <v>66</v>
      </c>
    </row>
    <row r="65" spans="1:7" x14ac:dyDescent="0.25">
      <c r="A65" s="1">
        <v>10</v>
      </c>
      <c r="B65" s="11">
        <v>2015</v>
      </c>
      <c r="C65" s="1">
        <v>210</v>
      </c>
      <c r="D65" s="1">
        <v>47</v>
      </c>
      <c r="E65" s="1">
        <v>33</v>
      </c>
      <c r="F65" s="1">
        <v>19</v>
      </c>
      <c r="G65" s="1">
        <v>1</v>
      </c>
    </row>
    <row r="66" spans="1:7" x14ac:dyDescent="0.25">
      <c r="A66" s="1">
        <v>10</v>
      </c>
      <c r="B66" s="11">
        <v>2016</v>
      </c>
      <c r="C66" s="1">
        <v>221</v>
      </c>
      <c r="D66" s="1">
        <v>48</v>
      </c>
      <c r="E66" s="1">
        <v>26</v>
      </c>
      <c r="F66" s="1">
        <v>26</v>
      </c>
      <c r="G66" s="1">
        <v>2.7</v>
      </c>
    </row>
    <row r="67" spans="1:7" x14ac:dyDescent="0.25">
      <c r="A67" s="1">
        <v>10</v>
      </c>
      <c r="B67" s="11">
        <v>2017</v>
      </c>
      <c r="C67" s="1">
        <v>266</v>
      </c>
      <c r="D67" s="1">
        <v>47</v>
      </c>
      <c r="E67" s="1">
        <v>23</v>
      </c>
      <c r="F67" s="1">
        <v>30</v>
      </c>
      <c r="G67" s="1">
        <v>5.3</v>
      </c>
    </row>
    <row r="68" spans="1:7" x14ac:dyDescent="0.25">
      <c r="A68" s="1">
        <v>10</v>
      </c>
      <c r="B68" s="11">
        <v>2018</v>
      </c>
      <c r="C68" s="1">
        <v>245</v>
      </c>
      <c r="D68" s="1">
        <v>26</v>
      </c>
      <c r="E68" s="1">
        <v>25</v>
      </c>
      <c r="F68" s="1">
        <v>49</v>
      </c>
      <c r="G68" s="1">
        <v>8.6</v>
      </c>
    </row>
    <row r="69" spans="1:7" x14ac:dyDescent="0.25">
      <c r="A69" s="1">
        <v>10</v>
      </c>
      <c r="B69" s="11">
        <v>2019</v>
      </c>
      <c r="C69" s="1">
        <v>259</v>
      </c>
      <c r="D69" s="1">
        <v>34</v>
      </c>
      <c r="E69" s="1">
        <v>24</v>
      </c>
      <c r="F69" s="1">
        <v>42</v>
      </c>
      <c r="G69" s="1">
        <v>19</v>
      </c>
    </row>
    <row r="70" spans="1:7" x14ac:dyDescent="0.25">
      <c r="A70" s="1">
        <v>10</v>
      </c>
      <c r="B70" s="11">
        <v>2020</v>
      </c>
      <c r="C70" s="1">
        <v>260</v>
      </c>
      <c r="D70" s="1">
        <v>23</v>
      </c>
      <c r="E70" s="1">
        <v>33</v>
      </c>
      <c r="F70" s="1">
        <v>44</v>
      </c>
      <c r="G70" s="1">
        <v>38</v>
      </c>
    </row>
    <row r="71" spans="1:7" x14ac:dyDescent="0.25">
      <c r="A71" s="1">
        <v>10</v>
      </c>
      <c r="B71" s="11">
        <v>2021</v>
      </c>
      <c r="C71" s="1">
        <v>336</v>
      </c>
      <c r="D71" s="1">
        <v>31</v>
      </c>
      <c r="E71" s="1">
        <v>27</v>
      </c>
      <c r="F71" s="1">
        <v>41</v>
      </c>
      <c r="G71" s="1">
        <v>38</v>
      </c>
    </row>
    <row r="72" spans="1:7" x14ac:dyDescent="0.25">
      <c r="A72" s="1">
        <v>11</v>
      </c>
      <c r="B72" s="11">
        <v>2015</v>
      </c>
      <c r="C72" s="1">
        <v>935</v>
      </c>
      <c r="D72" s="1">
        <v>42</v>
      </c>
      <c r="E72" s="1">
        <v>15</v>
      </c>
      <c r="F72" s="1">
        <v>42</v>
      </c>
      <c r="G72" s="1">
        <v>0.3</v>
      </c>
    </row>
    <row r="73" spans="1:7" x14ac:dyDescent="0.25">
      <c r="A73" s="1">
        <v>11</v>
      </c>
      <c r="B73" s="11">
        <v>2016</v>
      </c>
      <c r="C73" s="1">
        <v>990</v>
      </c>
      <c r="D73" s="1">
        <v>42</v>
      </c>
      <c r="E73" s="1">
        <v>16</v>
      </c>
      <c r="F73" s="1">
        <v>41</v>
      </c>
      <c r="G73" s="1">
        <v>0.7</v>
      </c>
    </row>
    <row r="74" spans="1:7" x14ac:dyDescent="0.25">
      <c r="A74" s="1">
        <v>11</v>
      </c>
      <c r="B74" s="11">
        <v>2017</v>
      </c>
      <c r="C74" s="1">
        <v>1020</v>
      </c>
      <c r="D74" s="1">
        <v>40</v>
      </c>
      <c r="E74" s="1">
        <v>17</v>
      </c>
      <c r="F74" s="1">
        <v>43</v>
      </c>
      <c r="G74" s="1">
        <v>1.1000000000000001</v>
      </c>
    </row>
    <row r="75" spans="1:7" x14ac:dyDescent="0.25">
      <c r="A75" s="1">
        <v>11</v>
      </c>
      <c r="B75" s="11">
        <v>2018</v>
      </c>
      <c r="C75" s="1">
        <v>1014</v>
      </c>
      <c r="D75" s="1">
        <v>37</v>
      </c>
      <c r="E75" s="1">
        <v>18</v>
      </c>
      <c r="F75" s="1">
        <v>45</v>
      </c>
      <c r="G75" s="1">
        <v>1.3</v>
      </c>
    </row>
    <row r="76" spans="1:7" x14ac:dyDescent="0.25">
      <c r="A76" s="1">
        <v>11</v>
      </c>
      <c r="B76" s="11">
        <v>2019</v>
      </c>
      <c r="C76" s="1">
        <v>1050</v>
      </c>
      <c r="D76" s="1">
        <v>33</v>
      </c>
      <c r="E76" s="1">
        <v>17</v>
      </c>
      <c r="F76" s="1">
        <v>50</v>
      </c>
      <c r="G76" s="1">
        <v>4.5</v>
      </c>
    </row>
    <row r="77" spans="1:7" x14ac:dyDescent="0.25">
      <c r="A77" s="1">
        <v>11</v>
      </c>
      <c r="B77" s="11">
        <v>2020</v>
      </c>
      <c r="C77" s="1">
        <v>633</v>
      </c>
      <c r="D77" s="1">
        <v>25</v>
      </c>
      <c r="E77" s="1">
        <v>12</v>
      </c>
      <c r="F77" s="1">
        <v>62</v>
      </c>
      <c r="G77" s="1">
        <v>34</v>
      </c>
    </row>
    <row r="78" spans="1:7" x14ac:dyDescent="0.25">
      <c r="A78" s="1">
        <v>11</v>
      </c>
      <c r="B78" s="11">
        <v>2021</v>
      </c>
      <c r="C78" s="1">
        <v>740</v>
      </c>
      <c r="D78" s="1">
        <v>23</v>
      </c>
      <c r="E78" s="1">
        <v>13</v>
      </c>
      <c r="F78" s="1">
        <v>64</v>
      </c>
      <c r="G78" s="1">
        <v>39</v>
      </c>
    </row>
    <row r="79" spans="1:7" x14ac:dyDescent="0.25">
      <c r="A79" s="1">
        <v>12</v>
      </c>
      <c r="B79" s="11">
        <v>2015</v>
      </c>
      <c r="C79" s="1">
        <v>461</v>
      </c>
      <c r="D79" s="1">
        <v>42</v>
      </c>
      <c r="E79" s="1">
        <v>20</v>
      </c>
      <c r="F79" s="1">
        <v>38</v>
      </c>
      <c r="G79" s="1">
        <v>1.1000000000000001</v>
      </c>
    </row>
    <row r="80" spans="1:7" x14ac:dyDescent="0.25">
      <c r="A80" s="1">
        <v>12</v>
      </c>
      <c r="B80" s="11">
        <v>2016</v>
      </c>
      <c r="C80" s="1">
        <v>449</v>
      </c>
      <c r="D80" s="1">
        <v>44</v>
      </c>
      <c r="E80" s="1">
        <v>19</v>
      </c>
      <c r="F80" s="1">
        <v>37</v>
      </c>
      <c r="G80" s="1">
        <v>2.7</v>
      </c>
    </row>
    <row r="81" spans="1:7" x14ac:dyDescent="0.25">
      <c r="A81" s="1">
        <v>12</v>
      </c>
      <c r="B81" s="11">
        <v>2017</v>
      </c>
      <c r="C81" s="1">
        <v>455</v>
      </c>
      <c r="D81" s="1">
        <v>42</v>
      </c>
      <c r="E81" s="1">
        <v>17</v>
      </c>
      <c r="F81" s="1">
        <v>41</v>
      </c>
      <c r="G81" s="1">
        <v>6.6</v>
      </c>
    </row>
    <row r="82" spans="1:7" x14ac:dyDescent="0.25">
      <c r="A82" s="1">
        <v>12</v>
      </c>
      <c r="B82" s="11">
        <v>2018</v>
      </c>
      <c r="C82" s="1">
        <v>507</v>
      </c>
      <c r="D82" s="1">
        <v>37</v>
      </c>
      <c r="E82" s="1">
        <v>24</v>
      </c>
      <c r="F82" s="1">
        <v>39</v>
      </c>
      <c r="G82" s="1">
        <v>8.6999999999999993</v>
      </c>
    </row>
    <row r="83" spans="1:7" x14ac:dyDescent="0.25">
      <c r="A83" s="1">
        <v>12</v>
      </c>
      <c r="B83" s="11">
        <v>2019</v>
      </c>
      <c r="C83" s="1">
        <v>524</v>
      </c>
      <c r="D83" s="1">
        <v>35</v>
      </c>
      <c r="E83" s="1">
        <v>21</v>
      </c>
      <c r="F83" s="1">
        <v>45</v>
      </c>
      <c r="G83" s="1">
        <v>31</v>
      </c>
    </row>
    <row r="84" spans="1:7" x14ac:dyDescent="0.25">
      <c r="A84" s="1">
        <v>12</v>
      </c>
      <c r="B84" s="11">
        <v>2020</v>
      </c>
      <c r="C84" s="1">
        <v>397</v>
      </c>
      <c r="D84" s="1">
        <v>27</v>
      </c>
      <c r="E84" s="1">
        <v>16</v>
      </c>
      <c r="F84" s="1">
        <v>57</v>
      </c>
      <c r="G84" s="1">
        <v>59</v>
      </c>
    </row>
    <row r="85" spans="1:7" x14ac:dyDescent="0.25">
      <c r="A85" s="1">
        <v>12</v>
      </c>
      <c r="B85" s="11">
        <v>2021</v>
      </c>
      <c r="C85" s="1">
        <v>421</v>
      </c>
      <c r="D85" s="1">
        <v>25</v>
      </c>
      <c r="E85" s="1">
        <v>18</v>
      </c>
      <c r="F85" s="1">
        <v>57</v>
      </c>
      <c r="G85" s="1">
        <v>62</v>
      </c>
    </row>
    <row r="86" spans="1:7" x14ac:dyDescent="0.25">
      <c r="A86" s="1">
        <v>13</v>
      </c>
      <c r="B86" s="11">
        <v>2015</v>
      </c>
      <c r="C86" s="1">
        <v>513</v>
      </c>
      <c r="D86" s="1">
        <v>45</v>
      </c>
      <c r="E86" s="1">
        <v>23</v>
      </c>
      <c r="F86" s="1">
        <v>31</v>
      </c>
      <c r="G86" s="1">
        <v>13</v>
      </c>
    </row>
    <row r="87" spans="1:7" x14ac:dyDescent="0.25">
      <c r="A87" s="1">
        <v>13</v>
      </c>
      <c r="B87" s="11">
        <v>2016</v>
      </c>
      <c r="C87" s="1">
        <v>615</v>
      </c>
      <c r="D87" s="1">
        <v>48</v>
      </c>
      <c r="E87" s="1">
        <v>18</v>
      </c>
      <c r="F87" s="1">
        <v>33</v>
      </c>
      <c r="G87" s="1">
        <v>11</v>
      </c>
    </row>
    <row r="88" spans="1:7" x14ac:dyDescent="0.25">
      <c r="A88" s="1">
        <v>13</v>
      </c>
      <c r="B88" s="11">
        <v>2017</v>
      </c>
      <c r="C88" s="1">
        <v>541</v>
      </c>
      <c r="D88" s="1">
        <v>46</v>
      </c>
      <c r="E88" s="1">
        <v>20</v>
      </c>
      <c r="F88" s="1">
        <v>34</v>
      </c>
      <c r="G88" s="1">
        <v>3.1</v>
      </c>
    </row>
    <row r="89" spans="1:7" x14ac:dyDescent="0.25">
      <c r="A89" s="1">
        <v>13</v>
      </c>
      <c r="B89" s="11">
        <v>2018</v>
      </c>
      <c r="C89" s="1">
        <v>536</v>
      </c>
      <c r="D89" s="1">
        <v>38</v>
      </c>
      <c r="E89" s="1">
        <v>18</v>
      </c>
      <c r="F89" s="1">
        <v>44</v>
      </c>
      <c r="G89" s="1">
        <v>8.1999999999999993</v>
      </c>
    </row>
    <row r="90" spans="1:7" x14ac:dyDescent="0.25">
      <c r="A90" s="1">
        <v>13</v>
      </c>
      <c r="B90" s="11">
        <v>2019</v>
      </c>
      <c r="C90" s="1">
        <v>438</v>
      </c>
      <c r="D90" s="1">
        <v>33</v>
      </c>
      <c r="E90" s="1">
        <v>22</v>
      </c>
      <c r="F90" s="1">
        <v>45</v>
      </c>
      <c r="G90" s="1">
        <v>21</v>
      </c>
    </row>
    <row r="91" spans="1:7" x14ac:dyDescent="0.25">
      <c r="A91" s="1">
        <v>13</v>
      </c>
      <c r="B91" s="11">
        <v>2020</v>
      </c>
      <c r="C91" s="1">
        <v>333</v>
      </c>
      <c r="D91" s="1">
        <v>23</v>
      </c>
      <c r="E91" s="1">
        <v>15</v>
      </c>
      <c r="F91" s="1">
        <v>61</v>
      </c>
      <c r="G91" s="1">
        <v>52</v>
      </c>
    </row>
    <row r="92" spans="1:7" x14ac:dyDescent="0.25">
      <c r="A92" s="1">
        <v>13</v>
      </c>
      <c r="B92" s="11">
        <v>2021</v>
      </c>
      <c r="C92" s="1">
        <v>346</v>
      </c>
      <c r="D92" s="1">
        <v>25</v>
      </c>
      <c r="E92" s="1">
        <v>20</v>
      </c>
      <c r="F92" s="1">
        <v>54</v>
      </c>
      <c r="G92" s="1">
        <v>58</v>
      </c>
    </row>
    <row r="93" spans="1:7" x14ac:dyDescent="0.25">
      <c r="A93" s="1">
        <v>14</v>
      </c>
      <c r="B93" s="11">
        <v>2015</v>
      </c>
      <c r="C93" s="1">
        <v>246</v>
      </c>
      <c r="D93" s="1">
        <v>36</v>
      </c>
      <c r="E93" s="1">
        <v>25</v>
      </c>
      <c r="F93" s="1">
        <v>39</v>
      </c>
      <c r="G93" s="1">
        <v>1.2</v>
      </c>
    </row>
    <row r="94" spans="1:7" x14ac:dyDescent="0.25">
      <c r="A94" s="1">
        <v>14</v>
      </c>
      <c r="B94" s="11">
        <v>2016</v>
      </c>
      <c r="C94" s="1">
        <v>270</v>
      </c>
      <c r="D94" s="1">
        <v>36</v>
      </c>
      <c r="E94" s="1">
        <v>23</v>
      </c>
      <c r="F94" s="1">
        <v>42</v>
      </c>
      <c r="G94" s="1">
        <v>2.2000000000000002</v>
      </c>
    </row>
    <row r="95" spans="1:7" x14ac:dyDescent="0.25">
      <c r="A95" s="1">
        <v>14</v>
      </c>
      <c r="B95" s="11">
        <v>2017</v>
      </c>
      <c r="C95" s="1">
        <v>309</v>
      </c>
      <c r="D95" s="1">
        <v>36</v>
      </c>
      <c r="E95" s="1">
        <v>20</v>
      </c>
      <c r="F95" s="1">
        <v>44</v>
      </c>
      <c r="G95" s="1">
        <v>4.2</v>
      </c>
    </row>
    <row r="96" spans="1:7" x14ac:dyDescent="0.25">
      <c r="A96" s="1">
        <v>14</v>
      </c>
      <c r="B96" s="11">
        <v>2018</v>
      </c>
      <c r="C96" s="1">
        <v>247</v>
      </c>
      <c r="D96" s="1">
        <v>35</v>
      </c>
      <c r="E96" s="1">
        <v>19</v>
      </c>
      <c r="F96" s="1">
        <v>46</v>
      </c>
      <c r="G96" s="1">
        <v>4</v>
      </c>
    </row>
    <row r="97" spans="1:7" x14ac:dyDescent="0.25">
      <c r="A97" s="1">
        <v>14</v>
      </c>
      <c r="B97" s="11">
        <v>2019</v>
      </c>
      <c r="C97" s="1">
        <v>245</v>
      </c>
      <c r="D97" s="1">
        <v>23</v>
      </c>
      <c r="E97" s="1">
        <v>22</v>
      </c>
      <c r="F97" s="1">
        <v>54</v>
      </c>
      <c r="G97" s="1">
        <v>14</v>
      </c>
    </row>
    <row r="98" spans="1:7" x14ac:dyDescent="0.25">
      <c r="A98" s="1">
        <v>14</v>
      </c>
      <c r="B98" s="11">
        <v>2020</v>
      </c>
      <c r="C98" s="1">
        <v>223</v>
      </c>
      <c r="D98" s="1">
        <v>22</v>
      </c>
      <c r="E98" s="1">
        <v>17</v>
      </c>
      <c r="F98" s="1">
        <v>61</v>
      </c>
      <c r="G98" s="1">
        <v>39</v>
      </c>
    </row>
    <row r="99" spans="1:7" x14ac:dyDescent="0.25">
      <c r="A99" s="1">
        <v>14</v>
      </c>
      <c r="B99" s="11">
        <v>2021</v>
      </c>
      <c r="C99" s="1">
        <v>255</v>
      </c>
      <c r="D99" s="1">
        <v>20</v>
      </c>
      <c r="E99" s="1">
        <v>15</v>
      </c>
      <c r="F99" s="1">
        <v>66</v>
      </c>
      <c r="G99" s="1">
        <v>67</v>
      </c>
    </row>
    <row r="100" spans="1:7" x14ac:dyDescent="0.25">
      <c r="A100" s="1">
        <v>15</v>
      </c>
      <c r="B100" s="11">
        <v>2015</v>
      </c>
      <c r="C100" s="1">
        <v>593</v>
      </c>
      <c r="D100" s="1">
        <v>37</v>
      </c>
      <c r="E100" s="1">
        <v>20</v>
      </c>
      <c r="F100" s="1">
        <v>41</v>
      </c>
      <c r="G100" s="1">
        <v>11</v>
      </c>
    </row>
    <row r="101" spans="1:7" x14ac:dyDescent="0.25">
      <c r="A101" s="1">
        <v>15</v>
      </c>
      <c r="B101" s="11">
        <v>2016</v>
      </c>
      <c r="C101" s="1">
        <v>730</v>
      </c>
      <c r="D101" s="1">
        <v>42</v>
      </c>
      <c r="E101" s="1">
        <v>19</v>
      </c>
      <c r="F101" s="1">
        <v>38</v>
      </c>
      <c r="G101" s="1">
        <v>16</v>
      </c>
    </row>
    <row r="102" spans="1:7" x14ac:dyDescent="0.25">
      <c r="A102" s="1">
        <v>15</v>
      </c>
      <c r="B102" s="11">
        <v>2017</v>
      </c>
      <c r="C102" s="1">
        <v>695</v>
      </c>
      <c r="D102" s="1">
        <v>39</v>
      </c>
      <c r="E102" s="1">
        <v>19</v>
      </c>
      <c r="F102" s="1">
        <v>42</v>
      </c>
      <c r="G102" s="1">
        <v>36</v>
      </c>
    </row>
    <row r="103" spans="1:7" x14ac:dyDescent="0.25">
      <c r="A103" s="1">
        <v>15</v>
      </c>
      <c r="B103" s="11">
        <v>2018</v>
      </c>
      <c r="C103" s="1">
        <v>754</v>
      </c>
      <c r="D103" s="1">
        <v>34</v>
      </c>
      <c r="E103" s="1">
        <v>17</v>
      </c>
      <c r="F103" s="1">
        <v>49</v>
      </c>
      <c r="G103" s="1">
        <v>46</v>
      </c>
    </row>
    <row r="104" spans="1:7" x14ac:dyDescent="0.25">
      <c r="A104" s="1">
        <v>15</v>
      </c>
      <c r="B104" s="11">
        <v>2019</v>
      </c>
      <c r="C104" s="1">
        <v>852</v>
      </c>
      <c r="D104" s="1">
        <v>33</v>
      </c>
      <c r="E104" s="1">
        <v>21</v>
      </c>
      <c r="F104" s="1">
        <v>46</v>
      </c>
      <c r="G104" s="1">
        <v>45</v>
      </c>
    </row>
    <row r="105" spans="1:7" x14ac:dyDescent="0.25">
      <c r="A105" s="1">
        <v>15</v>
      </c>
      <c r="B105" s="11">
        <v>2020</v>
      </c>
      <c r="C105" s="1">
        <v>658</v>
      </c>
      <c r="D105" s="1">
        <v>29</v>
      </c>
      <c r="E105" s="1">
        <v>19</v>
      </c>
      <c r="F105" s="1">
        <v>52</v>
      </c>
      <c r="G105" s="1">
        <v>62</v>
      </c>
    </row>
    <row r="106" spans="1:7" x14ac:dyDescent="0.25">
      <c r="A106" s="1">
        <v>15</v>
      </c>
      <c r="B106" s="11">
        <v>2021</v>
      </c>
      <c r="C106" s="1">
        <v>728</v>
      </c>
      <c r="D106" s="1">
        <v>29</v>
      </c>
      <c r="E106" s="1">
        <v>13</v>
      </c>
      <c r="F106" s="1">
        <v>58</v>
      </c>
      <c r="G106" s="1">
        <v>62</v>
      </c>
    </row>
    <row r="107" spans="1:7" x14ac:dyDescent="0.25">
      <c r="A107" s="1">
        <v>16</v>
      </c>
      <c r="B107" s="11">
        <v>2015</v>
      </c>
      <c r="C107" s="1">
        <v>510</v>
      </c>
      <c r="D107" s="1">
        <v>45</v>
      </c>
      <c r="E107" s="1">
        <v>22</v>
      </c>
      <c r="F107" s="1">
        <v>33</v>
      </c>
      <c r="G107" s="1">
        <v>0.4</v>
      </c>
    </row>
    <row r="108" spans="1:7" x14ac:dyDescent="0.25">
      <c r="A108" s="1">
        <v>16</v>
      </c>
      <c r="B108" s="11">
        <v>2016</v>
      </c>
      <c r="C108" s="1">
        <v>474</v>
      </c>
      <c r="D108" s="1">
        <v>43</v>
      </c>
      <c r="E108" s="1">
        <v>22</v>
      </c>
      <c r="F108" s="1">
        <v>35</v>
      </c>
      <c r="G108" s="1">
        <v>0.8</v>
      </c>
    </row>
    <row r="109" spans="1:7" x14ac:dyDescent="0.25">
      <c r="A109" s="1">
        <v>16</v>
      </c>
      <c r="B109" s="11">
        <v>2017</v>
      </c>
      <c r="C109" s="1">
        <v>511</v>
      </c>
      <c r="D109" s="1">
        <v>45</v>
      </c>
      <c r="E109" s="1">
        <v>19</v>
      </c>
      <c r="F109" s="1">
        <v>37</v>
      </c>
      <c r="G109" s="1">
        <v>1.6</v>
      </c>
    </row>
    <row r="110" spans="1:7" x14ac:dyDescent="0.25">
      <c r="A110" s="1">
        <v>16</v>
      </c>
      <c r="B110" s="11">
        <v>2018</v>
      </c>
      <c r="C110" s="1">
        <v>450</v>
      </c>
      <c r="D110" s="1">
        <v>44</v>
      </c>
      <c r="E110" s="1">
        <v>19</v>
      </c>
      <c r="F110" s="1">
        <v>37</v>
      </c>
      <c r="G110" s="1">
        <v>3.6</v>
      </c>
    </row>
    <row r="111" spans="1:7" x14ac:dyDescent="0.25">
      <c r="A111" s="1">
        <v>16</v>
      </c>
      <c r="B111" s="11">
        <v>2019</v>
      </c>
      <c r="C111" s="1">
        <v>438</v>
      </c>
      <c r="D111" s="1">
        <v>36</v>
      </c>
      <c r="E111" s="1">
        <v>25</v>
      </c>
      <c r="F111" s="1">
        <v>39</v>
      </c>
      <c r="G111" s="1">
        <v>16</v>
      </c>
    </row>
    <row r="112" spans="1:7" x14ac:dyDescent="0.25">
      <c r="A112" s="1">
        <v>16</v>
      </c>
      <c r="B112" s="11">
        <v>2020</v>
      </c>
      <c r="C112" s="1">
        <v>414</v>
      </c>
      <c r="D112" s="1">
        <v>22</v>
      </c>
      <c r="E112" s="1">
        <v>26</v>
      </c>
      <c r="F112" s="1">
        <v>51</v>
      </c>
      <c r="G112" s="1">
        <v>46</v>
      </c>
    </row>
    <row r="113" spans="1:7" x14ac:dyDescent="0.25">
      <c r="A113" s="1">
        <v>16</v>
      </c>
      <c r="B113" s="11">
        <v>2021</v>
      </c>
      <c r="C113" s="1">
        <v>409</v>
      </c>
      <c r="D113" s="1">
        <v>20</v>
      </c>
      <c r="E113" s="1">
        <v>29</v>
      </c>
      <c r="F113" s="1">
        <v>50</v>
      </c>
      <c r="G113" s="1">
        <v>67</v>
      </c>
    </row>
    <row r="114" spans="1:7" x14ac:dyDescent="0.25">
      <c r="A114" s="1">
        <v>17</v>
      </c>
      <c r="B114" s="11">
        <v>2015</v>
      </c>
      <c r="C114" s="1">
        <v>116</v>
      </c>
      <c r="D114" s="1">
        <v>35</v>
      </c>
      <c r="E114" s="1">
        <v>27</v>
      </c>
      <c r="F114" s="1">
        <v>38</v>
      </c>
      <c r="G114" s="1">
        <v>10</v>
      </c>
    </row>
    <row r="115" spans="1:7" x14ac:dyDescent="0.25">
      <c r="A115" s="1">
        <v>17</v>
      </c>
      <c r="B115" s="11">
        <v>2016</v>
      </c>
      <c r="C115" s="1">
        <v>120</v>
      </c>
      <c r="D115" s="1">
        <v>33</v>
      </c>
      <c r="E115" s="1">
        <v>22</v>
      </c>
      <c r="F115" s="1">
        <v>44</v>
      </c>
      <c r="G115" s="1">
        <v>13</v>
      </c>
    </row>
    <row r="116" spans="1:7" x14ac:dyDescent="0.25">
      <c r="A116" s="1">
        <v>17</v>
      </c>
      <c r="B116" s="11">
        <v>2017</v>
      </c>
      <c r="C116" s="1">
        <v>92</v>
      </c>
      <c r="D116" s="1">
        <v>41</v>
      </c>
      <c r="E116" s="1">
        <v>27</v>
      </c>
      <c r="F116" s="1">
        <v>32</v>
      </c>
      <c r="G116" s="1">
        <v>22</v>
      </c>
    </row>
    <row r="117" spans="1:7" x14ac:dyDescent="0.25">
      <c r="A117" s="1">
        <v>17</v>
      </c>
      <c r="B117" s="11">
        <v>2018</v>
      </c>
      <c r="C117" s="1">
        <v>94</v>
      </c>
      <c r="D117" s="1">
        <v>36</v>
      </c>
      <c r="E117" s="1">
        <v>15</v>
      </c>
      <c r="F117" s="1">
        <v>48</v>
      </c>
      <c r="G117" s="1">
        <v>29</v>
      </c>
    </row>
    <row r="118" spans="1:7" x14ac:dyDescent="0.25">
      <c r="A118" s="1">
        <v>17</v>
      </c>
      <c r="B118" s="11">
        <v>2019</v>
      </c>
      <c r="C118" s="1">
        <v>68</v>
      </c>
      <c r="D118" s="1">
        <v>28</v>
      </c>
      <c r="E118" s="1">
        <v>13</v>
      </c>
      <c r="F118" s="1">
        <v>59</v>
      </c>
      <c r="G118" s="1">
        <v>50</v>
      </c>
    </row>
    <row r="119" spans="1:7" x14ac:dyDescent="0.25">
      <c r="A119" s="1">
        <v>17</v>
      </c>
      <c r="B119" s="11">
        <v>2020</v>
      </c>
      <c r="C119" s="1">
        <v>104</v>
      </c>
      <c r="D119" s="1">
        <v>26</v>
      </c>
      <c r="E119" s="1">
        <v>25</v>
      </c>
      <c r="F119" s="1">
        <v>49</v>
      </c>
      <c r="G119" s="1">
        <v>88</v>
      </c>
    </row>
    <row r="120" spans="1:7" x14ac:dyDescent="0.25">
      <c r="A120" s="1">
        <v>17</v>
      </c>
      <c r="B120" s="11">
        <v>2021</v>
      </c>
      <c r="C120" s="1">
        <v>102</v>
      </c>
      <c r="D120" s="1">
        <v>17</v>
      </c>
      <c r="E120" s="1">
        <v>26</v>
      </c>
      <c r="F120" s="1">
        <v>57</v>
      </c>
      <c r="G120" s="1">
        <v>93</v>
      </c>
    </row>
    <row r="121" spans="1:7" x14ac:dyDescent="0.25">
      <c r="A121" s="1">
        <v>18</v>
      </c>
      <c r="B121" s="11">
        <v>2015</v>
      </c>
      <c r="C121" s="1">
        <v>335</v>
      </c>
      <c r="D121" s="1">
        <v>55</v>
      </c>
      <c r="E121" s="1">
        <v>20</v>
      </c>
      <c r="F121" s="1">
        <v>24</v>
      </c>
      <c r="G121" s="1">
        <v>0</v>
      </c>
    </row>
    <row r="122" spans="1:7" x14ac:dyDescent="0.25">
      <c r="A122" s="1">
        <v>18</v>
      </c>
      <c r="B122" s="11">
        <v>2016</v>
      </c>
      <c r="C122" s="1">
        <v>321</v>
      </c>
      <c r="D122" s="1">
        <v>49</v>
      </c>
      <c r="E122" s="1">
        <v>26</v>
      </c>
      <c r="F122" s="1">
        <v>24</v>
      </c>
      <c r="G122" s="1">
        <v>0</v>
      </c>
    </row>
    <row r="123" spans="1:7" x14ac:dyDescent="0.25">
      <c r="A123" s="1">
        <v>18</v>
      </c>
      <c r="B123" s="11">
        <v>2017</v>
      </c>
      <c r="C123" s="1">
        <v>312</v>
      </c>
      <c r="D123" s="1">
        <v>49</v>
      </c>
      <c r="E123" s="1">
        <v>23</v>
      </c>
      <c r="F123" s="1">
        <v>27</v>
      </c>
      <c r="G123" s="1">
        <v>0</v>
      </c>
    </row>
    <row r="124" spans="1:7" x14ac:dyDescent="0.25">
      <c r="A124" s="1">
        <v>18</v>
      </c>
      <c r="B124" s="11">
        <v>2018</v>
      </c>
      <c r="C124" s="1">
        <v>259</v>
      </c>
      <c r="D124" s="1">
        <v>42</v>
      </c>
      <c r="E124" s="1">
        <v>26</v>
      </c>
      <c r="F124" s="1">
        <v>32</v>
      </c>
      <c r="G124" s="1">
        <v>0</v>
      </c>
    </row>
    <row r="125" spans="1:7" x14ac:dyDescent="0.25">
      <c r="A125" s="1">
        <v>18</v>
      </c>
      <c r="B125" s="11">
        <v>2019</v>
      </c>
      <c r="C125" s="1">
        <v>271</v>
      </c>
      <c r="D125" s="1">
        <v>31</v>
      </c>
      <c r="E125" s="1">
        <v>23</v>
      </c>
      <c r="F125" s="1">
        <v>47</v>
      </c>
      <c r="G125" s="1">
        <v>1.8</v>
      </c>
    </row>
    <row r="126" spans="1:7" x14ac:dyDescent="0.25">
      <c r="A126" s="1">
        <v>18</v>
      </c>
      <c r="B126" s="11">
        <v>2020</v>
      </c>
      <c r="C126" s="1">
        <v>247</v>
      </c>
      <c r="D126" s="1">
        <v>18</v>
      </c>
      <c r="E126" s="1">
        <v>16</v>
      </c>
      <c r="F126" s="1">
        <v>66</v>
      </c>
      <c r="G126" s="1">
        <v>3.6</v>
      </c>
    </row>
    <row r="127" spans="1:7" x14ac:dyDescent="0.25">
      <c r="A127" s="1">
        <v>18</v>
      </c>
      <c r="B127" s="11">
        <v>2021</v>
      </c>
      <c r="C127" s="1">
        <v>247</v>
      </c>
      <c r="D127" s="1">
        <v>22</v>
      </c>
      <c r="E127" s="1">
        <v>15</v>
      </c>
      <c r="F127" s="1">
        <v>64</v>
      </c>
      <c r="G127" s="1">
        <v>8.1</v>
      </c>
    </row>
    <row r="128" spans="1:7" x14ac:dyDescent="0.25">
      <c r="A128" s="1">
        <v>19</v>
      </c>
      <c r="B128" s="11">
        <v>2015</v>
      </c>
      <c r="C128" s="1">
        <v>419</v>
      </c>
      <c r="D128" s="1">
        <v>51</v>
      </c>
      <c r="E128" s="1">
        <v>22</v>
      </c>
      <c r="F128" s="1">
        <v>27</v>
      </c>
      <c r="G128" s="1">
        <v>0.7</v>
      </c>
    </row>
    <row r="129" spans="1:7" x14ac:dyDescent="0.25">
      <c r="A129" s="1">
        <v>19</v>
      </c>
      <c r="B129" s="11">
        <v>2016</v>
      </c>
      <c r="C129" s="1">
        <v>475</v>
      </c>
      <c r="D129" s="1">
        <v>49</v>
      </c>
      <c r="E129" s="1">
        <v>24</v>
      </c>
      <c r="F129" s="1">
        <v>27</v>
      </c>
      <c r="G129" s="1">
        <v>0.6</v>
      </c>
    </row>
    <row r="130" spans="1:7" x14ac:dyDescent="0.25">
      <c r="A130" s="1">
        <v>19</v>
      </c>
      <c r="B130" s="11">
        <v>2017</v>
      </c>
      <c r="C130" s="1">
        <v>464</v>
      </c>
      <c r="D130" s="1">
        <v>44</v>
      </c>
      <c r="E130" s="1">
        <v>25</v>
      </c>
      <c r="F130" s="1">
        <v>31</v>
      </c>
      <c r="G130" s="1">
        <v>1.7</v>
      </c>
    </row>
    <row r="131" spans="1:7" x14ac:dyDescent="0.25">
      <c r="A131" s="1">
        <v>19</v>
      </c>
      <c r="B131" s="11">
        <v>2018</v>
      </c>
      <c r="C131" s="1">
        <v>427</v>
      </c>
      <c r="D131" s="1">
        <v>38</v>
      </c>
      <c r="E131" s="1">
        <v>18</v>
      </c>
      <c r="F131" s="1">
        <v>44</v>
      </c>
      <c r="G131" s="1">
        <v>6.3</v>
      </c>
    </row>
    <row r="132" spans="1:7" x14ac:dyDescent="0.25">
      <c r="A132" s="1">
        <v>19</v>
      </c>
      <c r="B132" s="11">
        <v>2019</v>
      </c>
      <c r="C132" s="1">
        <v>443</v>
      </c>
      <c r="D132" s="1">
        <v>31</v>
      </c>
      <c r="E132" s="1">
        <v>23</v>
      </c>
      <c r="F132" s="1">
        <v>46</v>
      </c>
      <c r="G132" s="1">
        <v>13</v>
      </c>
    </row>
    <row r="133" spans="1:7" x14ac:dyDescent="0.25">
      <c r="A133" s="1">
        <v>19</v>
      </c>
      <c r="B133" s="11">
        <v>2020</v>
      </c>
      <c r="C133" s="1">
        <v>355</v>
      </c>
      <c r="D133" s="1">
        <v>27</v>
      </c>
      <c r="E133" s="1">
        <v>22</v>
      </c>
      <c r="F133" s="1">
        <v>51</v>
      </c>
      <c r="G133" s="1">
        <v>19</v>
      </c>
    </row>
    <row r="134" spans="1:7" x14ac:dyDescent="0.25">
      <c r="A134" s="1">
        <v>19</v>
      </c>
      <c r="B134" s="11">
        <v>2021</v>
      </c>
      <c r="C134" s="1">
        <v>392</v>
      </c>
      <c r="D134" s="1">
        <v>25</v>
      </c>
      <c r="E134" s="1">
        <v>24</v>
      </c>
      <c r="F134" s="1">
        <v>50</v>
      </c>
      <c r="G134" s="1">
        <v>26</v>
      </c>
    </row>
    <row r="135" spans="1:7" x14ac:dyDescent="0.25">
      <c r="A135" s="1">
        <v>20</v>
      </c>
      <c r="B135" s="11">
        <v>2015</v>
      </c>
      <c r="C135" s="1">
        <v>227</v>
      </c>
      <c r="D135" s="1">
        <v>49</v>
      </c>
      <c r="E135" s="1">
        <v>19</v>
      </c>
      <c r="F135" s="1">
        <v>32</v>
      </c>
      <c r="G135" s="1">
        <v>3.1</v>
      </c>
    </row>
    <row r="136" spans="1:7" x14ac:dyDescent="0.25">
      <c r="A136" s="1">
        <v>20</v>
      </c>
      <c r="B136" s="11">
        <v>2016</v>
      </c>
      <c r="C136" s="1">
        <v>189</v>
      </c>
      <c r="D136" s="1">
        <v>54</v>
      </c>
      <c r="E136" s="1">
        <v>11</v>
      </c>
      <c r="F136" s="1">
        <v>35</v>
      </c>
      <c r="G136" s="1">
        <v>14</v>
      </c>
    </row>
    <row r="137" spans="1:7" x14ac:dyDescent="0.25">
      <c r="A137" s="1">
        <v>20</v>
      </c>
      <c r="B137" s="11">
        <v>2017</v>
      </c>
      <c r="C137" s="1">
        <v>174</v>
      </c>
      <c r="D137" s="1">
        <v>43</v>
      </c>
      <c r="E137" s="1">
        <v>20</v>
      </c>
      <c r="F137" s="1">
        <v>38</v>
      </c>
      <c r="G137" s="1">
        <v>31</v>
      </c>
    </row>
    <row r="138" spans="1:7" x14ac:dyDescent="0.25">
      <c r="A138" s="1">
        <v>20</v>
      </c>
      <c r="B138" s="11">
        <v>2018</v>
      </c>
      <c r="C138" s="1">
        <v>159</v>
      </c>
      <c r="D138" s="1">
        <v>49</v>
      </c>
      <c r="E138" s="1">
        <v>16</v>
      </c>
      <c r="F138" s="1">
        <v>35</v>
      </c>
      <c r="G138" s="1">
        <v>36</v>
      </c>
    </row>
    <row r="139" spans="1:7" x14ac:dyDescent="0.25">
      <c r="A139" s="1">
        <v>20</v>
      </c>
      <c r="B139" s="11">
        <v>2019</v>
      </c>
      <c r="C139" s="1">
        <v>70</v>
      </c>
      <c r="D139" s="1">
        <v>27</v>
      </c>
      <c r="E139" s="1">
        <v>14</v>
      </c>
      <c r="F139" s="1">
        <v>59</v>
      </c>
      <c r="G139" s="1">
        <v>89</v>
      </c>
    </row>
    <row r="140" spans="1:7" x14ac:dyDescent="0.25">
      <c r="A140" s="1">
        <v>20</v>
      </c>
      <c r="B140" s="11">
        <v>2020</v>
      </c>
      <c r="C140" s="1">
        <v>86</v>
      </c>
      <c r="D140" s="1">
        <v>24</v>
      </c>
      <c r="E140" s="1">
        <v>14</v>
      </c>
      <c r="F140" s="1">
        <v>62</v>
      </c>
      <c r="G140" s="1">
        <v>83</v>
      </c>
    </row>
    <row r="141" spans="1:7" x14ac:dyDescent="0.25">
      <c r="A141" s="1">
        <v>20</v>
      </c>
      <c r="B141" s="11">
        <v>2021</v>
      </c>
      <c r="C141" s="1">
        <v>33</v>
      </c>
      <c r="D141" s="1">
        <v>30</v>
      </c>
      <c r="E141" s="1">
        <v>15</v>
      </c>
      <c r="F141" s="1">
        <v>55</v>
      </c>
      <c r="G141" s="1">
        <v>85</v>
      </c>
    </row>
    <row r="142" spans="1:7" x14ac:dyDescent="0.25">
      <c r="A142" s="1">
        <v>21</v>
      </c>
      <c r="B142" s="11">
        <v>2015</v>
      </c>
      <c r="C142" s="1">
        <v>250</v>
      </c>
      <c r="D142" s="1">
        <v>39</v>
      </c>
      <c r="E142" s="1">
        <v>16</v>
      </c>
      <c r="F142" s="1">
        <v>45</v>
      </c>
      <c r="G142" s="1">
        <v>1.2</v>
      </c>
    </row>
    <row r="143" spans="1:7" x14ac:dyDescent="0.25">
      <c r="A143" s="1">
        <v>21</v>
      </c>
      <c r="B143" s="11">
        <v>2016</v>
      </c>
      <c r="C143" s="1">
        <v>225</v>
      </c>
      <c r="D143" s="1">
        <v>34</v>
      </c>
      <c r="E143" s="1">
        <v>18</v>
      </c>
      <c r="F143" s="1">
        <v>48</v>
      </c>
      <c r="G143" s="1">
        <v>0.9</v>
      </c>
    </row>
    <row r="144" spans="1:7" x14ac:dyDescent="0.25">
      <c r="A144" s="1">
        <v>21</v>
      </c>
      <c r="B144" s="11">
        <v>2017</v>
      </c>
      <c r="C144" s="1">
        <v>282</v>
      </c>
      <c r="D144" s="1">
        <v>37</v>
      </c>
      <c r="E144" s="1">
        <v>10</v>
      </c>
      <c r="F144" s="1">
        <v>52</v>
      </c>
      <c r="G144" s="1">
        <v>3.9</v>
      </c>
    </row>
    <row r="145" spans="1:7" x14ac:dyDescent="0.25">
      <c r="A145" s="1">
        <v>21</v>
      </c>
      <c r="B145" s="11">
        <v>2018</v>
      </c>
      <c r="C145" s="1">
        <v>306</v>
      </c>
      <c r="D145" s="1">
        <v>31</v>
      </c>
      <c r="E145" s="1">
        <v>12</v>
      </c>
      <c r="F145" s="1">
        <v>56</v>
      </c>
      <c r="G145" s="1">
        <v>9.5</v>
      </c>
    </row>
    <row r="146" spans="1:7" x14ac:dyDescent="0.25">
      <c r="A146" s="1">
        <v>21</v>
      </c>
      <c r="B146" s="11">
        <v>2019</v>
      </c>
      <c r="C146" s="1">
        <v>277</v>
      </c>
      <c r="D146" s="1">
        <v>29</v>
      </c>
      <c r="E146" s="1">
        <v>13</v>
      </c>
      <c r="F146" s="1">
        <v>57</v>
      </c>
      <c r="G146" s="1">
        <v>35</v>
      </c>
    </row>
    <row r="147" spans="1:7" x14ac:dyDescent="0.25">
      <c r="A147" s="1">
        <v>21</v>
      </c>
      <c r="B147" s="11">
        <v>2020</v>
      </c>
      <c r="C147" s="1">
        <v>238</v>
      </c>
      <c r="D147" s="1">
        <v>26</v>
      </c>
      <c r="E147" s="1">
        <v>11</v>
      </c>
      <c r="F147" s="1">
        <v>63</v>
      </c>
      <c r="G147" s="1">
        <v>44</v>
      </c>
    </row>
    <row r="148" spans="1:7" x14ac:dyDescent="0.25">
      <c r="A148" s="1">
        <v>21</v>
      </c>
      <c r="B148" s="11">
        <v>2021</v>
      </c>
      <c r="C148" s="1">
        <v>324</v>
      </c>
      <c r="D148" s="1">
        <v>25</v>
      </c>
      <c r="E148" s="1">
        <v>11</v>
      </c>
      <c r="F148" s="1">
        <v>64</v>
      </c>
      <c r="G148" s="1">
        <v>47</v>
      </c>
    </row>
    <row r="149" spans="1:7" x14ac:dyDescent="0.25">
      <c r="A149" s="1">
        <v>22</v>
      </c>
      <c r="B149" s="11">
        <v>2015</v>
      </c>
      <c r="C149" s="1">
        <v>365</v>
      </c>
      <c r="D149" s="1">
        <v>50</v>
      </c>
      <c r="E149" s="1">
        <v>27</v>
      </c>
      <c r="F149" s="1">
        <v>23</v>
      </c>
      <c r="G149" s="1">
        <v>1.1000000000000001</v>
      </c>
    </row>
    <row r="150" spans="1:7" x14ac:dyDescent="0.25">
      <c r="A150" s="1">
        <v>22</v>
      </c>
      <c r="B150" s="11">
        <v>2016</v>
      </c>
      <c r="C150" s="1">
        <v>259</v>
      </c>
      <c r="D150" s="1">
        <v>51</v>
      </c>
      <c r="E150" s="1">
        <v>21</v>
      </c>
      <c r="F150" s="1">
        <v>28</v>
      </c>
      <c r="G150" s="1">
        <v>3.1</v>
      </c>
    </row>
    <row r="151" spans="1:7" x14ac:dyDescent="0.25">
      <c r="A151" s="1">
        <v>22</v>
      </c>
      <c r="B151" s="11">
        <v>2017</v>
      </c>
      <c r="C151" s="1">
        <v>341</v>
      </c>
      <c r="D151" s="1">
        <v>50</v>
      </c>
      <c r="E151" s="1">
        <v>19</v>
      </c>
      <c r="F151" s="1">
        <v>31</v>
      </c>
      <c r="G151" s="1">
        <v>2.6</v>
      </c>
    </row>
    <row r="152" spans="1:7" x14ac:dyDescent="0.25">
      <c r="A152" s="1">
        <v>22</v>
      </c>
      <c r="B152" s="11">
        <v>2018</v>
      </c>
      <c r="C152" s="1">
        <v>448</v>
      </c>
      <c r="D152" s="1">
        <v>37</v>
      </c>
      <c r="E152" s="1">
        <v>17</v>
      </c>
      <c r="F152" s="1">
        <v>46</v>
      </c>
      <c r="G152" s="1">
        <v>45</v>
      </c>
    </row>
    <row r="153" spans="1:7" x14ac:dyDescent="0.25">
      <c r="A153" s="1">
        <v>22</v>
      </c>
      <c r="B153" s="11">
        <v>2019</v>
      </c>
      <c r="C153" s="1">
        <v>531</v>
      </c>
      <c r="D153" s="1">
        <v>37</v>
      </c>
      <c r="E153" s="1">
        <v>19</v>
      </c>
      <c r="F153" s="1">
        <v>45</v>
      </c>
      <c r="G153" s="1">
        <v>65</v>
      </c>
    </row>
    <row r="154" spans="1:7" x14ac:dyDescent="0.25">
      <c r="A154" s="1">
        <v>22</v>
      </c>
      <c r="B154" s="11">
        <v>2020</v>
      </c>
      <c r="C154" s="1">
        <v>414</v>
      </c>
      <c r="D154" s="1">
        <v>30</v>
      </c>
      <c r="E154" s="1">
        <v>19</v>
      </c>
      <c r="F154" s="1">
        <v>51</v>
      </c>
      <c r="G154" s="1">
        <v>73</v>
      </c>
    </row>
    <row r="155" spans="1:7" x14ac:dyDescent="0.25">
      <c r="A155" s="1">
        <v>22</v>
      </c>
      <c r="B155" s="11">
        <v>2021</v>
      </c>
      <c r="C155" s="1">
        <v>388</v>
      </c>
      <c r="D155" s="1">
        <v>27</v>
      </c>
      <c r="E155" s="1">
        <v>23</v>
      </c>
      <c r="F155" s="1">
        <v>50</v>
      </c>
      <c r="G155" s="1">
        <v>72</v>
      </c>
    </row>
    <row r="156" spans="1:7" x14ac:dyDescent="0.25">
      <c r="A156" s="1">
        <v>23</v>
      </c>
      <c r="B156" s="11">
        <v>2015</v>
      </c>
      <c r="C156" s="1">
        <v>299</v>
      </c>
      <c r="D156" s="1">
        <v>43</v>
      </c>
      <c r="E156" s="1">
        <v>24</v>
      </c>
      <c r="F156" s="1">
        <v>33</v>
      </c>
      <c r="G156" s="1">
        <v>0</v>
      </c>
    </row>
    <row r="157" spans="1:7" x14ac:dyDescent="0.25">
      <c r="A157" s="1">
        <v>23</v>
      </c>
      <c r="B157" s="11">
        <v>2016</v>
      </c>
      <c r="C157" s="1">
        <v>294</v>
      </c>
      <c r="D157" s="1">
        <v>43</v>
      </c>
      <c r="E157" s="1">
        <v>27</v>
      </c>
      <c r="F157" s="1">
        <v>30</v>
      </c>
      <c r="G157" s="1">
        <v>1</v>
      </c>
    </row>
    <row r="158" spans="1:7" x14ac:dyDescent="0.25">
      <c r="A158" s="1">
        <v>23</v>
      </c>
      <c r="B158" s="11">
        <v>2017</v>
      </c>
      <c r="C158" s="1">
        <v>282</v>
      </c>
      <c r="D158" s="1">
        <v>38</v>
      </c>
      <c r="E158" s="1">
        <v>23</v>
      </c>
      <c r="F158" s="1">
        <v>39</v>
      </c>
      <c r="G158" s="1">
        <v>4.3</v>
      </c>
    </row>
    <row r="159" spans="1:7" x14ac:dyDescent="0.25">
      <c r="A159" s="1">
        <v>23</v>
      </c>
      <c r="B159" s="11">
        <v>2018</v>
      </c>
      <c r="C159" s="1">
        <v>293</v>
      </c>
      <c r="D159" s="1">
        <v>33</v>
      </c>
      <c r="E159" s="1">
        <v>20</v>
      </c>
      <c r="F159" s="1">
        <v>45</v>
      </c>
      <c r="G159" s="1">
        <v>9.1999999999999993</v>
      </c>
    </row>
    <row r="160" spans="1:7" x14ac:dyDescent="0.25">
      <c r="A160" s="1">
        <v>23</v>
      </c>
      <c r="B160" s="11">
        <v>2019</v>
      </c>
      <c r="C160" s="1">
        <v>263</v>
      </c>
      <c r="D160" s="1">
        <v>21</v>
      </c>
      <c r="E160" s="1">
        <v>26</v>
      </c>
      <c r="F160" s="1">
        <v>51</v>
      </c>
      <c r="G160" s="1">
        <v>24</v>
      </c>
    </row>
    <row r="161" spans="1:7" x14ac:dyDescent="0.25">
      <c r="A161" s="1">
        <v>23</v>
      </c>
      <c r="B161" s="11">
        <v>2020</v>
      </c>
      <c r="C161" s="1">
        <v>216</v>
      </c>
      <c r="D161" s="1">
        <v>16</v>
      </c>
      <c r="E161" s="1">
        <v>27</v>
      </c>
      <c r="F161" s="1">
        <v>57</v>
      </c>
      <c r="G161" s="1">
        <v>50</v>
      </c>
    </row>
    <row r="162" spans="1:7" x14ac:dyDescent="0.25">
      <c r="A162" s="1">
        <v>23</v>
      </c>
      <c r="B162" s="11">
        <v>2021</v>
      </c>
      <c r="C162" s="1">
        <v>280</v>
      </c>
      <c r="D162" s="1">
        <v>16</v>
      </c>
      <c r="E162" s="1">
        <v>19</v>
      </c>
      <c r="F162" s="1">
        <v>64</v>
      </c>
      <c r="G162" s="1">
        <v>51</v>
      </c>
    </row>
    <row r="163" spans="1:7" x14ac:dyDescent="0.25">
      <c r="A163" s="1">
        <v>24</v>
      </c>
      <c r="B163" s="11">
        <v>2015</v>
      </c>
      <c r="C163" s="1">
        <v>293</v>
      </c>
      <c r="D163" s="1">
        <v>47</v>
      </c>
      <c r="E163" s="1">
        <v>20</v>
      </c>
      <c r="F163" s="1">
        <v>33</v>
      </c>
      <c r="G163" s="1">
        <v>0</v>
      </c>
    </row>
    <row r="164" spans="1:7" x14ac:dyDescent="0.25">
      <c r="A164" s="1">
        <v>24</v>
      </c>
      <c r="B164" s="11">
        <v>2016</v>
      </c>
      <c r="C164" s="1">
        <v>276</v>
      </c>
      <c r="D164" s="1">
        <v>43</v>
      </c>
      <c r="E164" s="1">
        <v>22</v>
      </c>
      <c r="F164" s="1">
        <v>35</v>
      </c>
      <c r="G164" s="1">
        <v>0.7</v>
      </c>
    </row>
    <row r="165" spans="1:7" x14ac:dyDescent="0.25">
      <c r="A165" s="1">
        <v>24</v>
      </c>
      <c r="B165" s="11">
        <v>2017</v>
      </c>
      <c r="C165" s="1">
        <v>291</v>
      </c>
      <c r="D165" s="1">
        <v>45</v>
      </c>
      <c r="E165" s="1">
        <v>19</v>
      </c>
      <c r="F165" s="1">
        <v>36</v>
      </c>
      <c r="G165" s="1">
        <v>0.3</v>
      </c>
    </row>
    <row r="166" spans="1:7" x14ac:dyDescent="0.25">
      <c r="A166" s="1">
        <v>24</v>
      </c>
      <c r="B166" s="11">
        <v>2018</v>
      </c>
      <c r="C166" s="1">
        <v>306</v>
      </c>
      <c r="D166" s="1">
        <v>40</v>
      </c>
      <c r="E166" s="1">
        <v>17</v>
      </c>
      <c r="F166" s="1">
        <v>42</v>
      </c>
      <c r="G166" s="1">
        <v>3.3</v>
      </c>
    </row>
    <row r="167" spans="1:7" x14ac:dyDescent="0.25">
      <c r="A167" s="1">
        <v>24</v>
      </c>
      <c r="B167" s="11">
        <v>2019</v>
      </c>
      <c r="C167" s="1">
        <v>278</v>
      </c>
      <c r="D167" s="1">
        <v>36</v>
      </c>
      <c r="E167" s="1">
        <v>11</v>
      </c>
      <c r="F167" s="1">
        <v>53</v>
      </c>
      <c r="G167" s="1">
        <v>29</v>
      </c>
    </row>
    <row r="168" spans="1:7" x14ac:dyDescent="0.25">
      <c r="A168" s="1">
        <v>24</v>
      </c>
      <c r="B168" s="11">
        <v>2020</v>
      </c>
      <c r="C168" s="1">
        <v>208</v>
      </c>
      <c r="D168" s="1">
        <v>29</v>
      </c>
      <c r="E168" s="1">
        <v>15</v>
      </c>
      <c r="F168" s="1">
        <v>56</v>
      </c>
      <c r="G168" s="1">
        <v>62</v>
      </c>
    </row>
    <row r="169" spans="1:7" x14ac:dyDescent="0.25">
      <c r="A169" s="1">
        <v>24</v>
      </c>
      <c r="B169" s="11">
        <v>2021</v>
      </c>
      <c r="C169" s="1">
        <v>271</v>
      </c>
      <c r="D169" s="1">
        <v>25</v>
      </c>
      <c r="E169" s="1">
        <v>14</v>
      </c>
      <c r="F169" s="1">
        <v>61</v>
      </c>
      <c r="G169" s="1">
        <v>90</v>
      </c>
    </row>
    <row r="170" spans="1:7" x14ac:dyDescent="0.25">
      <c r="A170" s="1">
        <v>25</v>
      </c>
      <c r="B170" s="11">
        <v>2015</v>
      </c>
      <c r="C170" s="1">
        <v>357</v>
      </c>
      <c r="D170" s="1">
        <v>39</v>
      </c>
      <c r="E170" s="1">
        <v>22</v>
      </c>
      <c r="F170" s="1">
        <v>39</v>
      </c>
      <c r="G170" s="1">
        <v>35</v>
      </c>
    </row>
    <row r="171" spans="1:7" x14ac:dyDescent="0.25">
      <c r="A171" s="1">
        <v>25</v>
      </c>
      <c r="B171" s="11">
        <v>2016</v>
      </c>
      <c r="C171" s="1">
        <v>418</v>
      </c>
      <c r="D171" s="1">
        <v>33</v>
      </c>
      <c r="E171" s="1">
        <v>20</v>
      </c>
      <c r="F171" s="1">
        <v>46</v>
      </c>
      <c r="G171" s="1">
        <v>55</v>
      </c>
    </row>
    <row r="172" spans="1:7" x14ac:dyDescent="0.25">
      <c r="A172" s="1">
        <v>25</v>
      </c>
      <c r="B172" s="11">
        <v>2017</v>
      </c>
      <c r="C172" s="1">
        <v>463</v>
      </c>
      <c r="D172" s="1">
        <v>24</v>
      </c>
      <c r="E172" s="1">
        <v>16</v>
      </c>
      <c r="F172" s="1">
        <v>60</v>
      </c>
      <c r="G172" s="1">
        <v>60</v>
      </c>
    </row>
    <row r="173" spans="1:7" x14ac:dyDescent="0.25">
      <c r="A173" s="1">
        <v>25</v>
      </c>
      <c r="B173" s="11">
        <v>2018</v>
      </c>
      <c r="C173" s="1">
        <v>532</v>
      </c>
      <c r="D173" s="1">
        <v>19</v>
      </c>
      <c r="E173" s="1">
        <v>20</v>
      </c>
      <c r="F173" s="1">
        <v>61</v>
      </c>
      <c r="G173" s="1">
        <v>66</v>
      </c>
    </row>
    <row r="174" spans="1:7" x14ac:dyDescent="0.25">
      <c r="A174" s="1">
        <v>25</v>
      </c>
      <c r="B174" s="11">
        <v>2019</v>
      </c>
      <c r="C174" s="1">
        <v>543</v>
      </c>
      <c r="D174" s="1">
        <v>26</v>
      </c>
      <c r="E174" s="1">
        <v>17</v>
      </c>
      <c r="F174" s="1">
        <v>57</v>
      </c>
      <c r="G174" s="1">
        <v>70</v>
      </c>
    </row>
    <row r="175" spans="1:7" x14ac:dyDescent="0.25">
      <c r="A175" s="1">
        <v>25</v>
      </c>
      <c r="B175" s="11">
        <v>2020</v>
      </c>
      <c r="C175" s="1">
        <v>583</v>
      </c>
      <c r="D175" s="1">
        <v>17</v>
      </c>
      <c r="E175" s="1">
        <v>20</v>
      </c>
      <c r="F175" s="1">
        <v>62</v>
      </c>
      <c r="G175" s="1">
        <v>80</v>
      </c>
    </row>
    <row r="176" spans="1:7" x14ac:dyDescent="0.25">
      <c r="A176" s="1">
        <v>25</v>
      </c>
      <c r="B176" s="11">
        <v>2021</v>
      </c>
      <c r="C176" s="1">
        <v>695</v>
      </c>
      <c r="D176" s="1">
        <v>22</v>
      </c>
      <c r="E176" s="1">
        <v>23</v>
      </c>
      <c r="F176" s="1">
        <v>54</v>
      </c>
      <c r="G176" s="1">
        <v>80</v>
      </c>
    </row>
    <row r="177" spans="1:7" x14ac:dyDescent="0.25">
      <c r="A177" s="1">
        <v>26</v>
      </c>
      <c r="B177" s="11">
        <v>2015</v>
      </c>
      <c r="C177" s="1">
        <v>132</v>
      </c>
      <c r="D177" s="1">
        <v>34</v>
      </c>
      <c r="E177" s="1">
        <v>20</v>
      </c>
      <c r="F177" s="1">
        <v>45</v>
      </c>
      <c r="G177" s="1">
        <v>59</v>
      </c>
    </row>
    <row r="178" spans="1:7" x14ac:dyDescent="0.25">
      <c r="A178" s="1">
        <v>26</v>
      </c>
      <c r="B178" s="11">
        <v>2016</v>
      </c>
      <c r="C178" s="1">
        <v>137</v>
      </c>
      <c r="D178" s="1">
        <v>38</v>
      </c>
      <c r="E178" s="1">
        <v>19</v>
      </c>
      <c r="F178" s="1">
        <v>43</v>
      </c>
      <c r="G178" s="1">
        <v>75</v>
      </c>
    </row>
    <row r="179" spans="1:7" x14ac:dyDescent="0.25">
      <c r="A179" s="1">
        <v>26</v>
      </c>
      <c r="B179" s="11">
        <v>2017</v>
      </c>
      <c r="C179" s="1">
        <v>145</v>
      </c>
      <c r="D179" s="1">
        <v>23</v>
      </c>
      <c r="E179" s="1">
        <v>12</v>
      </c>
      <c r="F179" s="1">
        <v>64</v>
      </c>
      <c r="G179" s="1">
        <v>89</v>
      </c>
    </row>
    <row r="180" spans="1:7" x14ac:dyDescent="0.25">
      <c r="A180" s="1">
        <v>26</v>
      </c>
      <c r="B180" s="11">
        <v>2018</v>
      </c>
      <c r="C180" s="1">
        <v>210</v>
      </c>
      <c r="D180" s="1">
        <v>29</v>
      </c>
      <c r="E180" s="1">
        <v>21</v>
      </c>
      <c r="F180" s="1">
        <v>50</v>
      </c>
      <c r="G180" s="1">
        <v>87</v>
      </c>
    </row>
    <row r="181" spans="1:7" x14ac:dyDescent="0.25">
      <c r="A181" s="1">
        <v>26</v>
      </c>
      <c r="B181" s="11">
        <v>2019</v>
      </c>
      <c r="C181" s="1">
        <v>259</v>
      </c>
      <c r="D181" s="1">
        <v>30</v>
      </c>
      <c r="E181" s="1">
        <v>19</v>
      </c>
      <c r="F181" s="1">
        <v>51</v>
      </c>
      <c r="G181" s="1">
        <v>86</v>
      </c>
    </row>
    <row r="182" spans="1:7" x14ac:dyDescent="0.25">
      <c r="A182" s="1">
        <v>26</v>
      </c>
      <c r="B182" s="11">
        <v>2020</v>
      </c>
      <c r="C182" s="1">
        <v>215</v>
      </c>
      <c r="D182" s="1">
        <v>30</v>
      </c>
      <c r="E182" s="1">
        <v>10</v>
      </c>
      <c r="F182" s="1">
        <v>60</v>
      </c>
      <c r="G182" s="1">
        <v>80</v>
      </c>
    </row>
    <row r="183" spans="1:7" x14ac:dyDescent="0.25">
      <c r="A183" s="1">
        <v>26</v>
      </c>
      <c r="B183" s="11">
        <v>2021</v>
      </c>
      <c r="C183" s="1">
        <v>200</v>
      </c>
      <c r="D183" s="1">
        <v>23</v>
      </c>
      <c r="E183" s="1">
        <v>14</v>
      </c>
      <c r="F183" s="1">
        <v>62</v>
      </c>
      <c r="G183" s="1">
        <v>92</v>
      </c>
    </row>
    <row r="184" spans="1:7" x14ac:dyDescent="0.25">
      <c r="A184" s="1">
        <v>28</v>
      </c>
      <c r="B184" s="11">
        <v>2015</v>
      </c>
      <c r="C184" s="1">
        <v>198</v>
      </c>
      <c r="D184" s="1">
        <v>38</v>
      </c>
      <c r="E184" s="1">
        <v>16</v>
      </c>
      <c r="F184" s="1">
        <v>46</v>
      </c>
      <c r="G184" s="1">
        <v>28</v>
      </c>
    </row>
    <row r="185" spans="1:7" x14ac:dyDescent="0.25">
      <c r="A185" s="1">
        <v>28</v>
      </c>
      <c r="B185" s="11">
        <v>2016</v>
      </c>
      <c r="C185" s="1">
        <v>164</v>
      </c>
      <c r="D185" s="1">
        <v>38</v>
      </c>
      <c r="E185" s="1">
        <v>7.9</v>
      </c>
      <c r="F185" s="1">
        <v>52</v>
      </c>
      <c r="G185" s="1">
        <v>40</v>
      </c>
    </row>
    <row r="186" spans="1:7" x14ac:dyDescent="0.25">
      <c r="A186" s="1">
        <v>28</v>
      </c>
      <c r="B186" s="11">
        <v>2017</v>
      </c>
      <c r="C186" s="1">
        <v>218</v>
      </c>
      <c r="D186" s="1">
        <v>39</v>
      </c>
      <c r="E186" s="1">
        <v>11</v>
      </c>
      <c r="F186" s="1">
        <v>49</v>
      </c>
      <c r="G186" s="1">
        <v>61</v>
      </c>
    </row>
    <row r="187" spans="1:7" x14ac:dyDescent="0.25">
      <c r="A187" s="1">
        <v>28</v>
      </c>
      <c r="B187" s="11">
        <v>2018</v>
      </c>
      <c r="C187" s="1">
        <v>244</v>
      </c>
      <c r="D187" s="1">
        <v>38</v>
      </c>
      <c r="E187" s="1">
        <v>9.4</v>
      </c>
      <c r="F187" s="1">
        <v>52</v>
      </c>
      <c r="G187" s="1">
        <v>65</v>
      </c>
    </row>
    <row r="188" spans="1:7" x14ac:dyDescent="0.25">
      <c r="A188" s="1">
        <v>28</v>
      </c>
      <c r="B188" s="11">
        <v>2019</v>
      </c>
      <c r="C188" s="1">
        <v>269</v>
      </c>
      <c r="D188" s="1">
        <v>36</v>
      </c>
      <c r="E188" s="1">
        <v>20</v>
      </c>
      <c r="F188" s="1">
        <v>44</v>
      </c>
      <c r="G188" s="1">
        <v>62</v>
      </c>
    </row>
    <row r="189" spans="1:7" x14ac:dyDescent="0.25">
      <c r="A189" s="1">
        <v>28</v>
      </c>
      <c r="B189" s="11">
        <v>2020</v>
      </c>
      <c r="C189" s="1">
        <v>253</v>
      </c>
      <c r="D189" s="1">
        <v>37</v>
      </c>
      <c r="E189" s="1">
        <v>17</v>
      </c>
      <c r="F189" s="1">
        <v>45</v>
      </c>
      <c r="G189" s="1">
        <v>76</v>
      </c>
    </row>
    <row r="190" spans="1:7" x14ac:dyDescent="0.25">
      <c r="A190" s="1">
        <v>28</v>
      </c>
      <c r="B190" s="11">
        <v>2021</v>
      </c>
      <c r="C190" s="1">
        <v>216</v>
      </c>
      <c r="D190" s="1">
        <v>30</v>
      </c>
      <c r="E190" s="1">
        <v>18</v>
      </c>
      <c r="F190" s="1">
        <v>52</v>
      </c>
      <c r="G190" s="1">
        <v>62</v>
      </c>
    </row>
    <row r="191" spans="1:7" x14ac:dyDescent="0.25">
      <c r="A191" s="1">
        <v>29</v>
      </c>
      <c r="B191" s="11">
        <v>2015</v>
      </c>
      <c r="C191" s="1">
        <v>619</v>
      </c>
      <c r="D191" s="1">
        <v>44</v>
      </c>
      <c r="E191" s="1">
        <v>24</v>
      </c>
      <c r="F191" s="1">
        <v>32</v>
      </c>
      <c r="G191" s="1">
        <v>1.8</v>
      </c>
    </row>
    <row r="192" spans="1:7" x14ac:dyDescent="0.25">
      <c r="A192" s="1">
        <v>29</v>
      </c>
      <c r="B192" s="11">
        <v>2016</v>
      </c>
      <c r="C192" s="1">
        <v>748</v>
      </c>
      <c r="D192" s="1">
        <v>43</v>
      </c>
      <c r="E192" s="1">
        <v>20</v>
      </c>
      <c r="F192" s="1">
        <v>36</v>
      </c>
      <c r="G192" s="1">
        <v>4.4000000000000004</v>
      </c>
    </row>
    <row r="193" spans="1:7" x14ac:dyDescent="0.25">
      <c r="A193" s="1">
        <v>29</v>
      </c>
      <c r="B193" s="11">
        <v>2017</v>
      </c>
      <c r="C193" s="1">
        <v>737</v>
      </c>
      <c r="D193" s="1">
        <v>44</v>
      </c>
      <c r="E193" s="1">
        <v>17</v>
      </c>
      <c r="F193" s="1">
        <v>39</v>
      </c>
      <c r="G193" s="1">
        <v>4.3</v>
      </c>
    </row>
    <row r="194" spans="1:7" x14ac:dyDescent="0.25">
      <c r="A194" s="1">
        <v>29</v>
      </c>
      <c r="B194" s="11">
        <v>2018</v>
      </c>
      <c r="C194" s="1">
        <v>682</v>
      </c>
      <c r="D194" s="1">
        <v>45</v>
      </c>
      <c r="E194" s="1">
        <v>18</v>
      </c>
      <c r="F194" s="1">
        <v>37</v>
      </c>
      <c r="G194" s="1">
        <v>15</v>
      </c>
    </row>
    <row r="195" spans="1:7" x14ac:dyDescent="0.25">
      <c r="A195" s="1">
        <v>29</v>
      </c>
      <c r="B195" s="11">
        <v>2019</v>
      </c>
      <c r="C195" s="1">
        <v>811</v>
      </c>
      <c r="D195" s="1">
        <v>34</v>
      </c>
      <c r="E195" s="1">
        <v>21</v>
      </c>
      <c r="F195" s="1">
        <v>45</v>
      </c>
      <c r="G195" s="1">
        <v>21</v>
      </c>
    </row>
    <row r="196" spans="1:7" x14ac:dyDescent="0.25">
      <c r="A196" s="1">
        <v>29</v>
      </c>
      <c r="B196" s="11">
        <v>2020</v>
      </c>
      <c r="C196" s="1">
        <v>524</v>
      </c>
      <c r="D196" s="1">
        <v>26</v>
      </c>
      <c r="E196" s="1">
        <v>19</v>
      </c>
      <c r="F196" s="1">
        <v>55</v>
      </c>
      <c r="G196" s="1">
        <v>36</v>
      </c>
    </row>
    <row r="197" spans="1:7" x14ac:dyDescent="0.25">
      <c r="A197" s="1">
        <v>29</v>
      </c>
      <c r="B197" s="11">
        <v>2021</v>
      </c>
      <c r="C197" s="1">
        <v>525</v>
      </c>
      <c r="D197" s="1">
        <v>26</v>
      </c>
      <c r="E197" s="1">
        <v>18</v>
      </c>
      <c r="F197" s="1">
        <v>56</v>
      </c>
      <c r="G197" s="1">
        <v>35</v>
      </c>
    </row>
    <row r="198" spans="1:7" x14ac:dyDescent="0.25">
      <c r="A198" s="1">
        <v>30</v>
      </c>
      <c r="B198" s="11">
        <v>2015</v>
      </c>
      <c r="C198" s="1">
        <v>785</v>
      </c>
      <c r="D198" s="1">
        <v>43</v>
      </c>
      <c r="E198" s="1">
        <v>23</v>
      </c>
      <c r="F198" s="1">
        <v>34</v>
      </c>
      <c r="G198" s="1">
        <v>0.4</v>
      </c>
    </row>
    <row r="199" spans="1:7" x14ac:dyDescent="0.25">
      <c r="A199" s="1">
        <v>30</v>
      </c>
      <c r="B199" s="11">
        <v>2016</v>
      </c>
      <c r="C199" s="1">
        <v>859</v>
      </c>
      <c r="D199" s="1">
        <v>46</v>
      </c>
      <c r="E199" s="1">
        <v>21</v>
      </c>
      <c r="F199" s="1">
        <v>33</v>
      </c>
      <c r="G199" s="1">
        <v>1.3</v>
      </c>
    </row>
    <row r="200" spans="1:7" x14ac:dyDescent="0.25">
      <c r="A200" s="1">
        <v>30</v>
      </c>
      <c r="B200" s="11">
        <v>2017</v>
      </c>
      <c r="C200" s="1">
        <v>928</v>
      </c>
      <c r="D200" s="1">
        <v>41</v>
      </c>
      <c r="E200" s="1">
        <v>23</v>
      </c>
      <c r="F200" s="1">
        <v>35</v>
      </c>
      <c r="G200" s="1">
        <v>1.6</v>
      </c>
    </row>
    <row r="201" spans="1:7" x14ac:dyDescent="0.25">
      <c r="A201" s="1">
        <v>30</v>
      </c>
      <c r="B201" s="11">
        <v>2018</v>
      </c>
      <c r="C201" s="1">
        <v>891</v>
      </c>
      <c r="D201" s="1">
        <v>39</v>
      </c>
      <c r="E201" s="1">
        <v>20</v>
      </c>
      <c r="F201" s="1">
        <v>40</v>
      </c>
      <c r="G201" s="1">
        <v>7.3</v>
      </c>
    </row>
    <row r="202" spans="1:7" x14ac:dyDescent="0.25">
      <c r="A202" s="1">
        <v>30</v>
      </c>
      <c r="B202" s="11">
        <v>2019</v>
      </c>
      <c r="C202" s="1">
        <v>876</v>
      </c>
      <c r="D202" s="1">
        <v>38</v>
      </c>
      <c r="E202" s="1">
        <v>20</v>
      </c>
      <c r="F202" s="1">
        <v>42</v>
      </c>
      <c r="G202" s="1">
        <v>25</v>
      </c>
    </row>
    <row r="203" spans="1:7" x14ac:dyDescent="0.25">
      <c r="A203" s="1">
        <v>30</v>
      </c>
      <c r="B203" s="11">
        <v>2020</v>
      </c>
      <c r="C203" s="1">
        <v>816</v>
      </c>
      <c r="D203" s="1">
        <v>28</v>
      </c>
      <c r="E203" s="1">
        <v>20</v>
      </c>
      <c r="F203" s="1">
        <v>52</v>
      </c>
      <c r="G203" s="1">
        <v>40</v>
      </c>
    </row>
    <row r="204" spans="1:7" x14ac:dyDescent="0.25">
      <c r="A204" s="1">
        <v>30</v>
      </c>
      <c r="B204" s="11">
        <v>2021</v>
      </c>
      <c r="C204" s="1">
        <v>904</v>
      </c>
      <c r="D204" s="1">
        <v>28</v>
      </c>
      <c r="E204" s="1">
        <v>17</v>
      </c>
      <c r="F204" s="1">
        <v>54</v>
      </c>
      <c r="G204" s="1">
        <v>45</v>
      </c>
    </row>
    <row r="205" spans="1:7" x14ac:dyDescent="0.25">
      <c r="A205" s="1">
        <v>31</v>
      </c>
      <c r="B205" s="11">
        <v>2015</v>
      </c>
      <c r="C205" s="1">
        <v>447</v>
      </c>
      <c r="D205" s="1">
        <v>45</v>
      </c>
      <c r="E205" s="1">
        <v>24</v>
      </c>
      <c r="F205" s="1">
        <v>31</v>
      </c>
      <c r="G205" s="1">
        <v>3.4</v>
      </c>
    </row>
    <row r="206" spans="1:7" x14ac:dyDescent="0.25">
      <c r="A206" s="1">
        <v>31</v>
      </c>
      <c r="B206" s="11">
        <v>2016</v>
      </c>
      <c r="C206" s="1">
        <v>450</v>
      </c>
      <c r="D206" s="1">
        <v>47</v>
      </c>
      <c r="E206" s="1">
        <v>24</v>
      </c>
      <c r="F206" s="1">
        <v>28</v>
      </c>
      <c r="G206" s="1">
        <v>14</v>
      </c>
    </row>
    <row r="207" spans="1:7" x14ac:dyDescent="0.25">
      <c r="A207" s="1">
        <v>31</v>
      </c>
      <c r="B207" s="11">
        <v>2017</v>
      </c>
      <c r="C207" s="1">
        <v>551</v>
      </c>
      <c r="D207" s="1">
        <v>43</v>
      </c>
      <c r="E207" s="1">
        <v>21</v>
      </c>
      <c r="F207" s="1">
        <v>35</v>
      </c>
      <c r="G207" s="1">
        <v>8</v>
      </c>
    </row>
    <row r="208" spans="1:7" x14ac:dyDescent="0.25">
      <c r="A208" s="1">
        <v>31</v>
      </c>
      <c r="B208" s="11">
        <v>2018</v>
      </c>
      <c r="C208" s="1">
        <v>401</v>
      </c>
      <c r="D208" s="1">
        <v>36</v>
      </c>
      <c r="E208" s="1">
        <v>21</v>
      </c>
      <c r="F208" s="1">
        <v>44</v>
      </c>
      <c r="G208" s="1">
        <v>13</v>
      </c>
    </row>
    <row r="209" spans="1:7" x14ac:dyDescent="0.25">
      <c r="A209" s="1">
        <v>31</v>
      </c>
      <c r="B209" s="11">
        <v>2019</v>
      </c>
      <c r="C209" s="1">
        <v>460</v>
      </c>
      <c r="D209" s="1">
        <v>32</v>
      </c>
      <c r="E209" s="1">
        <v>20</v>
      </c>
      <c r="F209" s="1">
        <v>48</v>
      </c>
      <c r="G209" s="1">
        <v>37</v>
      </c>
    </row>
    <row r="210" spans="1:7" x14ac:dyDescent="0.25">
      <c r="A210" s="1">
        <v>31</v>
      </c>
      <c r="B210" s="11">
        <v>2020</v>
      </c>
      <c r="C210" s="1">
        <v>416</v>
      </c>
      <c r="D210" s="1">
        <v>25</v>
      </c>
      <c r="E210" s="1">
        <v>12</v>
      </c>
      <c r="F210" s="1">
        <v>62</v>
      </c>
      <c r="G210" s="1">
        <v>54</v>
      </c>
    </row>
    <row r="211" spans="1:7" x14ac:dyDescent="0.25">
      <c r="A211" s="1">
        <v>31</v>
      </c>
      <c r="B211" s="11">
        <v>2021</v>
      </c>
      <c r="C211" s="1">
        <v>472</v>
      </c>
      <c r="D211" s="1">
        <v>24</v>
      </c>
      <c r="E211" s="1">
        <v>15</v>
      </c>
      <c r="F211" s="1">
        <v>60</v>
      </c>
      <c r="G211" s="1">
        <v>50</v>
      </c>
    </row>
    <row r="212" spans="1:7" x14ac:dyDescent="0.25">
      <c r="A212" s="1">
        <v>32</v>
      </c>
      <c r="B212" s="11">
        <v>2015</v>
      </c>
      <c r="C212" s="1">
        <v>361</v>
      </c>
      <c r="D212" s="1">
        <v>46</v>
      </c>
      <c r="E212" s="1">
        <v>25</v>
      </c>
      <c r="F212" s="1">
        <v>29</v>
      </c>
      <c r="G212" s="1">
        <v>0.3</v>
      </c>
    </row>
    <row r="213" spans="1:7" x14ac:dyDescent="0.25">
      <c r="A213" s="1">
        <v>32</v>
      </c>
      <c r="B213" s="11">
        <v>2016</v>
      </c>
      <c r="C213" s="1">
        <v>348</v>
      </c>
      <c r="D213" s="1">
        <v>46</v>
      </c>
      <c r="E213" s="1">
        <v>22</v>
      </c>
      <c r="F213" s="1">
        <v>32</v>
      </c>
      <c r="G213" s="1">
        <v>0.9</v>
      </c>
    </row>
    <row r="214" spans="1:7" x14ac:dyDescent="0.25">
      <c r="A214" s="1">
        <v>32</v>
      </c>
      <c r="B214" s="11">
        <v>2017</v>
      </c>
      <c r="C214" s="1">
        <v>355</v>
      </c>
      <c r="D214" s="1">
        <v>46</v>
      </c>
      <c r="E214" s="1">
        <v>17</v>
      </c>
      <c r="F214" s="1">
        <v>37</v>
      </c>
      <c r="G214" s="1">
        <v>1.7</v>
      </c>
    </row>
    <row r="215" spans="1:7" x14ac:dyDescent="0.25">
      <c r="A215" s="1">
        <v>32</v>
      </c>
      <c r="B215" s="11">
        <v>2018</v>
      </c>
      <c r="C215" s="1">
        <v>182</v>
      </c>
      <c r="D215" s="1">
        <v>41</v>
      </c>
      <c r="E215" s="1">
        <v>20</v>
      </c>
      <c r="F215" s="1">
        <v>38</v>
      </c>
      <c r="G215" s="1">
        <v>2.2000000000000002</v>
      </c>
    </row>
    <row r="216" spans="1:7" x14ac:dyDescent="0.25">
      <c r="A216" s="1">
        <v>32</v>
      </c>
      <c r="B216" s="11">
        <v>2019</v>
      </c>
      <c r="C216" s="1">
        <v>316</v>
      </c>
      <c r="D216" s="1">
        <v>33</v>
      </c>
      <c r="E216" s="1">
        <v>23</v>
      </c>
      <c r="F216" s="1">
        <v>43</v>
      </c>
      <c r="G216" s="1">
        <v>13</v>
      </c>
    </row>
    <row r="217" spans="1:7" x14ac:dyDescent="0.25">
      <c r="A217" s="1">
        <v>32</v>
      </c>
      <c r="B217" s="11">
        <v>2020</v>
      </c>
      <c r="C217" s="1">
        <v>290</v>
      </c>
      <c r="D217" s="1">
        <v>31</v>
      </c>
      <c r="E217" s="1">
        <v>14</v>
      </c>
      <c r="F217" s="1">
        <v>54</v>
      </c>
      <c r="G217" s="1">
        <v>36</v>
      </c>
    </row>
    <row r="218" spans="1:7" x14ac:dyDescent="0.25">
      <c r="A218" s="1">
        <v>32</v>
      </c>
      <c r="B218" s="11">
        <v>2021</v>
      </c>
      <c r="C218" s="1">
        <v>290</v>
      </c>
      <c r="D218" s="1">
        <v>31</v>
      </c>
      <c r="E218" s="1">
        <v>19</v>
      </c>
      <c r="F218" s="1">
        <v>51</v>
      </c>
      <c r="G218" s="1">
        <v>27</v>
      </c>
    </row>
    <row r="219" spans="1:7" x14ac:dyDescent="0.25">
      <c r="A219" s="1">
        <v>33</v>
      </c>
      <c r="B219" s="11">
        <v>2015</v>
      </c>
      <c r="C219" s="1">
        <v>823</v>
      </c>
      <c r="D219" s="1">
        <v>45</v>
      </c>
      <c r="E219" s="1">
        <v>20</v>
      </c>
      <c r="F219" s="1">
        <v>35</v>
      </c>
      <c r="G219" s="1">
        <v>13</v>
      </c>
    </row>
    <row r="220" spans="1:7" x14ac:dyDescent="0.25">
      <c r="A220" s="1">
        <v>33</v>
      </c>
      <c r="B220" s="11">
        <v>2016</v>
      </c>
      <c r="C220" s="1">
        <v>818</v>
      </c>
      <c r="D220" s="1">
        <v>47</v>
      </c>
      <c r="E220" s="1">
        <v>17</v>
      </c>
      <c r="F220" s="1">
        <v>36</v>
      </c>
      <c r="G220" s="1">
        <v>26</v>
      </c>
    </row>
    <row r="221" spans="1:7" x14ac:dyDescent="0.25">
      <c r="A221" s="1">
        <v>33</v>
      </c>
      <c r="B221" s="11">
        <v>2017</v>
      </c>
      <c r="C221" s="1">
        <v>663</v>
      </c>
      <c r="D221" s="1">
        <v>36</v>
      </c>
      <c r="E221" s="1">
        <v>20</v>
      </c>
      <c r="F221" s="1">
        <v>45</v>
      </c>
      <c r="G221" s="1">
        <v>23</v>
      </c>
    </row>
    <row r="222" spans="1:7" x14ac:dyDescent="0.25">
      <c r="A222" s="1">
        <v>33</v>
      </c>
      <c r="B222" s="11">
        <v>2018</v>
      </c>
      <c r="C222" s="1">
        <v>718</v>
      </c>
      <c r="D222" s="1">
        <v>34</v>
      </c>
      <c r="E222" s="1">
        <v>18</v>
      </c>
      <c r="F222" s="1">
        <v>47</v>
      </c>
      <c r="G222" s="1">
        <v>36</v>
      </c>
    </row>
    <row r="223" spans="1:7" x14ac:dyDescent="0.25">
      <c r="A223" s="1">
        <v>33</v>
      </c>
      <c r="B223" s="11">
        <v>2019</v>
      </c>
      <c r="C223" s="1">
        <v>851</v>
      </c>
      <c r="D223" s="1">
        <v>32</v>
      </c>
      <c r="E223" s="1">
        <v>16</v>
      </c>
      <c r="F223" s="1">
        <v>52</v>
      </c>
      <c r="G223" s="1">
        <v>51</v>
      </c>
    </row>
    <row r="224" spans="1:7" x14ac:dyDescent="0.25">
      <c r="A224" s="1">
        <v>33</v>
      </c>
      <c r="B224" s="11">
        <v>2020</v>
      </c>
      <c r="C224" s="1">
        <v>665</v>
      </c>
      <c r="D224" s="1">
        <v>26</v>
      </c>
      <c r="E224" s="1">
        <v>21</v>
      </c>
      <c r="F224" s="1">
        <v>53</v>
      </c>
      <c r="G224" s="1">
        <v>68</v>
      </c>
    </row>
    <row r="225" spans="1:7" x14ac:dyDescent="0.25">
      <c r="A225" s="1">
        <v>33</v>
      </c>
      <c r="B225" s="11">
        <v>2021</v>
      </c>
      <c r="C225" s="1">
        <v>723</v>
      </c>
      <c r="D225" s="1">
        <v>27</v>
      </c>
      <c r="E225" s="1">
        <v>18</v>
      </c>
      <c r="F225" s="1">
        <v>55</v>
      </c>
      <c r="G225" s="1">
        <v>65</v>
      </c>
    </row>
    <row r="226" spans="1:7" x14ac:dyDescent="0.25">
      <c r="A226" s="1">
        <v>34</v>
      </c>
      <c r="B226" s="11">
        <v>2015</v>
      </c>
      <c r="C226" s="1">
        <v>785</v>
      </c>
      <c r="D226" s="1">
        <v>43</v>
      </c>
      <c r="E226" s="1">
        <v>24</v>
      </c>
      <c r="F226" s="1">
        <v>32</v>
      </c>
      <c r="G226" s="1">
        <v>3.4</v>
      </c>
    </row>
    <row r="227" spans="1:7" x14ac:dyDescent="0.25">
      <c r="A227" s="1">
        <v>34</v>
      </c>
      <c r="B227" s="11">
        <v>2016</v>
      </c>
      <c r="C227" s="1">
        <v>884</v>
      </c>
      <c r="D227" s="1">
        <v>43</v>
      </c>
      <c r="E227" s="1">
        <v>22</v>
      </c>
      <c r="F227" s="1">
        <v>35</v>
      </c>
      <c r="G227" s="1">
        <v>8.8000000000000007</v>
      </c>
    </row>
    <row r="228" spans="1:7" x14ac:dyDescent="0.25">
      <c r="A228" s="1">
        <v>34</v>
      </c>
      <c r="B228" s="11">
        <v>2017</v>
      </c>
      <c r="C228" s="1">
        <v>916</v>
      </c>
      <c r="D228" s="1">
        <v>43</v>
      </c>
      <c r="E228" s="1">
        <v>23</v>
      </c>
      <c r="F228" s="1">
        <v>34</v>
      </c>
      <c r="G228" s="1">
        <v>5.6</v>
      </c>
    </row>
    <row r="229" spans="1:7" x14ac:dyDescent="0.25">
      <c r="A229" s="1">
        <v>34</v>
      </c>
      <c r="B229" s="11">
        <v>2018</v>
      </c>
      <c r="C229" s="1">
        <v>882</v>
      </c>
      <c r="D229" s="1">
        <v>36</v>
      </c>
      <c r="E229" s="1">
        <v>23</v>
      </c>
      <c r="F229" s="1">
        <v>41</v>
      </c>
      <c r="G229" s="1">
        <v>18</v>
      </c>
    </row>
    <row r="230" spans="1:7" x14ac:dyDescent="0.25">
      <c r="A230" s="1">
        <v>34</v>
      </c>
      <c r="B230" s="11">
        <v>2019</v>
      </c>
      <c r="C230" s="1">
        <v>803</v>
      </c>
      <c r="D230" s="1">
        <v>32</v>
      </c>
      <c r="E230" s="1">
        <v>21</v>
      </c>
      <c r="F230" s="1">
        <v>47</v>
      </c>
      <c r="G230" s="1">
        <v>34</v>
      </c>
    </row>
    <row r="231" spans="1:7" x14ac:dyDescent="0.25">
      <c r="A231" s="1">
        <v>34</v>
      </c>
      <c r="B231" s="11">
        <v>2020</v>
      </c>
      <c r="C231" s="1">
        <v>695</v>
      </c>
      <c r="D231" s="1">
        <v>31</v>
      </c>
      <c r="E231" s="1">
        <v>17</v>
      </c>
      <c r="F231" s="1">
        <v>52</v>
      </c>
      <c r="G231" s="1">
        <v>39</v>
      </c>
    </row>
    <row r="232" spans="1:7" x14ac:dyDescent="0.25">
      <c r="A232" s="1">
        <v>34</v>
      </c>
      <c r="B232" s="11">
        <v>2021</v>
      </c>
      <c r="C232" s="1">
        <v>722</v>
      </c>
      <c r="D232" s="1">
        <v>28</v>
      </c>
      <c r="E232" s="1">
        <v>16</v>
      </c>
      <c r="F232" s="1">
        <v>56</v>
      </c>
      <c r="G232" s="1">
        <v>43</v>
      </c>
    </row>
    <row r="233" spans="1:7" x14ac:dyDescent="0.25">
      <c r="A233" s="1">
        <v>35</v>
      </c>
      <c r="B233" s="11">
        <v>2015</v>
      </c>
      <c r="C233" s="1">
        <v>249</v>
      </c>
      <c r="D233" s="1">
        <v>52</v>
      </c>
      <c r="E233" s="1">
        <v>17</v>
      </c>
      <c r="F233" s="1">
        <v>31</v>
      </c>
      <c r="G233" s="1">
        <v>0</v>
      </c>
    </row>
    <row r="234" spans="1:7" x14ac:dyDescent="0.25">
      <c r="A234" s="1">
        <v>35</v>
      </c>
      <c r="B234" s="11">
        <v>2016</v>
      </c>
      <c r="C234" s="1">
        <v>253</v>
      </c>
      <c r="D234" s="1">
        <v>51</v>
      </c>
      <c r="E234" s="1">
        <v>16</v>
      </c>
      <c r="F234" s="1">
        <v>33</v>
      </c>
      <c r="G234" s="1">
        <v>0.8</v>
      </c>
    </row>
    <row r="235" spans="1:7" x14ac:dyDescent="0.25">
      <c r="A235" s="1">
        <v>35</v>
      </c>
      <c r="B235" s="11">
        <v>2017</v>
      </c>
      <c r="C235" s="1">
        <v>299</v>
      </c>
      <c r="D235" s="1">
        <v>51</v>
      </c>
      <c r="E235" s="1">
        <v>21</v>
      </c>
      <c r="F235" s="1">
        <v>28</v>
      </c>
      <c r="G235" s="1">
        <v>2</v>
      </c>
    </row>
    <row r="236" spans="1:7" x14ac:dyDescent="0.25">
      <c r="A236" s="1">
        <v>35</v>
      </c>
      <c r="B236" s="11">
        <v>2018</v>
      </c>
      <c r="C236" s="1">
        <v>208</v>
      </c>
      <c r="D236" s="1">
        <v>34</v>
      </c>
      <c r="E236" s="1">
        <v>22</v>
      </c>
      <c r="F236" s="1">
        <v>43</v>
      </c>
      <c r="G236" s="1">
        <v>3.4</v>
      </c>
    </row>
    <row r="237" spans="1:7" x14ac:dyDescent="0.25">
      <c r="A237" s="1">
        <v>35</v>
      </c>
      <c r="B237" s="11">
        <v>2019</v>
      </c>
      <c r="C237" s="1">
        <v>201</v>
      </c>
      <c r="D237" s="1">
        <v>37</v>
      </c>
      <c r="E237" s="1">
        <v>23</v>
      </c>
      <c r="F237" s="1">
        <v>39</v>
      </c>
      <c r="G237" s="1">
        <v>3</v>
      </c>
    </row>
    <row r="238" spans="1:7" x14ac:dyDescent="0.25">
      <c r="A238" s="1">
        <v>35</v>
      </c>
      <c r="B238" s="11">
        <v>2020</v>
      </c>
      <c r="C238" s="1">
        <v>213</v>
      </c>
      <c r="D238" s="1">
        <v>32</v>
      </c>
      <c r="E238" s="1">
        <v>24</v>
      </c>
      <c r="F238" s="1">
        <v>43</v>
      </c>
      <c r="G238" s="1">
        <v>15</v>
      </c>
    </row>
    <row r="239" spans="1:7" x14ac:dyDescent="0.25">
      <c r="A239" s="1">
        <v>35</v>
      </c>
      <c r="B239" s="11">
        <v>2021</v>
      </c>
      <c r="C239" s="1">
        <v>195</v>
      </c>
      <c r="D239" s="1">
        <v>28</v>
      </c>
      <c r="E239" s="1">
        <v>22</v>
      </c>
      <c r="F239" s="1">
        <v>50</v>
      </c>
      <c r="G239" s="1">
        <v>39</v>
      </c>
    </row>
    <row r="240" spans="1:7" x14ac:dyDescent="0.25">
      <c r="A240" s="1">
        <v>36</v>
      </c>
      <c r="B240" s="11">
        <v>2015</v>
      </c>
      <c r="C240" s="1">
        <v>189</v>
      </c>
      <c r="D240" s="1">
        <v>48</v>
      </c>
      <c r="E240" s="1">
        <v>20</v>
      </c>
      <c r="F240" s="1">
        <v>31</v>
      </c>
      <c r="G240" s="1">
        <v>0</v>
      </c>
    </row>
    <row r="241" spans="1:7" x14ac:dyDescent="0.25">
      <c r="A241" s="1">
        <v>36</v>
      </c>
      <c r="B241" s="11">
        <v>2016</v>
      </c>
      <c r="C241" s="1">
        <v>208</v>
      </c>
      <c r="D241" s="1">
        <v>39</v>
      </c>
      <c r="E241" s="1">
        <v>18</v>
      </c>
      <c r="F241" s="1">
        <v>43</v>
      </c>
      <c r="G241" s="1">
        <v>1.4</v>
      </c>
    </row>
    <row r="242" spans="1:7" x14ac:dyDescent="0.25">
      <c r="A242" s="1">
        <v>36</v>
      </c>
      <c r="B242" s="11">
        <v>2017</v>
      </c>
      <c r="C242" s="1">
        <v>235</v>
      </c>
      <c r="D242" s="1">
        <v>47</v>
      </c>
      <c r="E242" s="1">
        <v>18</v>
      </c>
      <c r="F242" s="1">
        <v>34</v>
      </c>
      <c r="G242" s="1">
        <v>2.6</v>
      </c>
    </row>
    <row r="243" spans="1:7" x14ac:dyDescent="0.25">
      <c r="A243" s="1">
        <v>36</v>
      </c>
      <c r="B243" s="11">
        <v>2018</v>
      </c>
      <c r="C243" s="1">
        <v>224</v>
      </c>
      <c r="D243" s="1">
        <v>42</v>
      </c>
      <c r="E243" s="1">
        <v>16</v>
      </c>
      <c r="F243" s="1">
        <v>42</v>
      </c>
      <c r="G243" s="1">
        <v>4</v>
      </c>
    </row>
    <row r="244" spans="1:7" x14ac:dyDescent="0.25">
      <c r="A244" s="1">
        <v>36</v>
      </c>
      <c r="B244" s="11">
        <v>2019</v>
      </c>
      <c r="C244" s="1">
        <v>227</v>
      </c>
      <c r="D244" s="1">
        <v>33</v>
      </c>
      <c r="E244" s="1">
        <v>15</v>
      </c>
      <c r="F244" s="1">
        <v>50</v>
      </c>
      <c r="G244" s="1">
        <v>10</v>
      </c>
    </row>
    <row r="245" spans="1:7" x14ac:dyDescent="0.25">
      <c r="A245" s="1">
        <v>36</v>
      </c>
      <c r="B245" s="11">
        <v>2020</v>
      </c>
      <c r="C245" s="1">
        <v>221</v>
      </c>
      <c r="D245" s="1">
        <v>26</v>
      </c>
      <c r="E245" s="1">
        <v>17</v>
      </c>
      <c r="F245" s="1">
        <v>56</v>
      </c>
      <c r="G245" s="1">
        <v>34</v>
      </c>
    </row>
    <row r="246" spans="1:7" x14ac:dyDescent="0.25">
      <c r="A246" s="1">
        <v>36</v>
      </c>
      <c r="B246" s="11">
        <v>2021</v>
      </c>
      <c r="C246" s="1">
        <v>255</v>
      </c>
      <c r="D246" s="1">
        <v>24</v>
      </c>
      <c r="E246" s="1">
        <v>18</v>
      </c>
      <c r="F246" s="1">
        <v>58</v>
      </c>
      <c r="G246" s="1">
        <v>40</v>
      </c>
    </row>
    <row r="247" spans="1:7" x14ac:dyDescent="0.25">
      <c r="A247" s="1">
        <v>37</v>
      </c>
      <c r="B247" s="11">
        <v>2015</v>
      </c>
      <c r="C247" s="1">
        <v>798</v>
      </c>
      <c r="D247" s="1">
        <v>45</v>
      </c>
      <c r="E247" s="1">
        <v>27</v>
      </c>
      <c r="F247" s="1">
        <v>27</v>
      </c>
      <c r="G247" s="1">
        <v>0.9</v>
      </c>
    </row>
    <row r="248" spans="1:7" x14ac:dyDescent="0.25">
      <c r="A248" s="1">
        <v>37</v>
      </c>
      <c r="B248" s="11">
        <v>2016</v>
      </c>
      <c r="C248" s="1">
        <v>939</v>
      </c>
      <c r="D248" s="1">
        <v>47</v>
      </c>
      <c r="E248" s="1">
        <v>24</v>
      </c>
      <c r="F248" s="1">
        <v>26</v>
      </c>
      <c r="G248" s="1">
        <v>1.5</v>
      </c>
    </row>
    <row r="249" spans="1:7" x14ac:dyDescent="0.25">
      <c r="A249" s="1">
        <v>37</v>
      </c>
      <c r="B249" s="11">
        <v>2017</v>
      </c>
      <c r="C249" s="1">
        <v>915</v>
      </c>
      <c r="D249" s="1">
        <v>40</v>
      </c>
      <c r="E249" s="1">
        <v>21</v>
      </c>
      <c r="F249" s="1">
        <v>38</v>
      </c>
      <c r="G249" s="1">
        <v>0.8</v>
      </c>
    </row>
    <row r="250" spans="1:7" x14ac:dyDescent="0.25">
      <c r="A250" s="1">
        <v>37</v>
      </c>
      <c r="B250" s="11">
        <v>2018</v>
      </c>
      <c r="C250" s="1">
        <v>847</v>
      </c>
      <c r="D250" s="1">
        <v>41</v>
      </c>
      <c r="E250" s="1">
        <v>20</v>
      </c>
      <c r="F250" s="1">
        <v>40</v>
      </c>
      <c r="G250" s="1">
        <v>1.9</v>
      </c>
    </row>
    <row r="251" spans="1:7" x14ac:dyDescent="0.25">
      <c r="A251" s="1">
        <v>37</v>
      </c>
      <c r="B251" s="11">
        <v>2019</v>
      </c>
      <c r="C251" s="1">
        <v>819</v>
      </c>
      <c r="D251" s="1">
        <v>38</v>
      </c>
      <c r="E251" s="1">
        <v>18</v>
      </c>
      <c r="F251" s="1">
        <v>43</v>
      </c>
      <c r="G251" s="1">
        <v>8.4</v>
      </c>
    </row>
    <row r="252" spans="1:7" x14ac:dyDescent="0.25">
      <c r="A252" s="1">
        <v>37</v>
      </c>
      <c r="B252" s="11">
        <v>2020</v>
      </c>
      <c r="C252" s="1">
        <v>576</v>
      </c>
      <c r="D252" s="1">
        <v>27</v>
      </c>
      <c r="E252" s="1">
        <v>19</v>
      </c>
      <c r="F252" s="1">
        <v>53</v>
      </c>
      <c r="G252" s="1">
        <v>25</v>
      </c>
    </row>
    <row r="253" spans="1:7" x14ac:dyDescent="0.25">
      <c r="A253" s="1">
        <v>37</v>
      </c>
      <c r="B253" s="11">
        <v>2021</v>
      </c>
      <c r="C253" s="1">
        <v>648</v>
      </c>
      <c r="D253" s="1">
        <v>26</v>
      </c>
      <c r="E253" s="1">
        <v>12</v>
      </c>
      <c r="F253" s="1">
        <v>61</v>
      </c>
      <c r="G253" s="1">
        <v>29</v>
      </c>
    </row>
    <row r="254" spans="1:7" x14ac:dyDescent="0.25">
      <c r="A254" s="1">
        <v>38</v>
      </c>
      <c r="B254" s="11">
        <v>2015</v>
      </c>
      <c r="C254" s="1">
        <v>229</v>
      </c>
      <c r="D254" s="1">
        <v>40</v>
      </c>
      <c r="E254" s="1">
        <v>17</v>
      </c>
      <c r="F254" s="1">
        <v>38</v>
      </c>
      <c r="G254" s="1">
        <v>3.9</v>
      </c>
    </row>
    <row r="255" spans="1:7" x14ac:dyDescent="0.25">
      <c r="A255" s="1">
        <v>38</v>
      </c>
      <c r="B255" s="11">
        <v>2016</v>
      </c>
      <c r="C255" s="1">
        <v>268</v>
      </c>
      <c r="D255" s="1">
        <v>50</v>
      </c>
      <c r="E255" s="1">
        <v>10</v>
      </c>
      <c r="F255" s="1">
        <v>40</v>
      </c>
      <c r="G255" s="1">
        <v>4.9000000000000004</v>
      </c>
    </row>
    <row r="256" spans="1:7" x14ac:dyDescent="0.25">
      <c r="A256" s="1">
        <v>38</v>
      </c>
      <c r="B256" s="11">
        <v>2017</v>
      </c>
      <c r="C256" s="1">
        <v>234</v>
      </c>
      <c r="D256" s="1">
        <v>41</v>
      </c>
      <c r="E256" s="1">
        <v>13</v>
      </c>
      <c r="F256" s="1">
        <v>46</v>
      </c>
      <c r="G256" s="1">
        <v>8.1</v>
      </c>
    </row>
    <row r="257" spans="1:7" x14ac:dyDescent="0.25">
      <c r="A257" s="1">
        <v>38</v>
      </c>
      <c r="B257" s="11">
        <v>2018</v>
      </c>
      <c r="C257" s="1">
        <v>233</v>
      </c>
      <c r="D257" s="1">
        <v>42</v>
      </c>
      <c r="E257" s="1">
        <v>19</v>
      </c>
      <c r="F257" s="1">
        <v>38</v>
      </c>
      <c r="G257" s="1">
        <v>27</v>
      </c>
    </row>
    <row r="258" spans="1:7" x14ac:dyDescent="0.25">
      <c r="A258" s="1">
        <v>38</v>
      </c>
      <c r="B258" s="11">
        <v>2019</v>
      </c>
      <c r="C258" s="1">
        <v>259</v>
      </c>
      <c r="D258" s="1">
        <v>31</v>
      </c>
      <c r="E258" s="1">
        <v>16</v>
      </c>
      <c r="F258" s="1">
        <v>53</v>
      </c>
      <c r="G258" s="1">
        <v>56</v>
      </c>
    </row>
    <row r="259" spans="1:7" x14ac:dyDescent="0.25">
      <c r="A259" s="1">
        <v>38</v>
      </c>
      <c r="B259" s="11">
        <v>2020</v>
      </c>
      <c r="C259" s="1">
        <v>227</v>
      </c>
      <c r="D259" s="1">
        <v>32</v>
      </c>
      <c r="E259" s="1">
        <v>14</v>
      </c>
      <c r="F259" s="1">
        <v>53</v>
      </c>
      <c r="G259" s="1">
        <v>42</v>
      </c>
    </row>
    <row r="260" spans="1:7" x14ac:dyDescent="0.25">
      <c r="A260" s="1">
        <v>38</v>
      </c>
      <c r="B260" s="11">
        <v>2021</v>
      </c>
      <c r="C260" s="1">
        <v>248</v>
      </c>
      <c r="D260" s="1">
        <v>28</v>
      </c>
      <c r="E260" s="1">
        <v>11</v>
      </c>
      <c r="F260" s="1">
        <v>60</v>
      </c>
      <c r="G260" s="1">
        <v>37</v>
      </c>
    </row>
    <row r="261" spans="1:7" x14ac:dyDescent="0.25">
      <c r="A261" s="1">
        <v>39</v>
      </c>
      <c r="B261" s="11">
        <v>2015</v>
      </c>
      <c r="C261" s="1">
        <v>369</v>
      </c>
      <c r="D261" s="1">
        <v>41</v>
      </c>
      <c r="E261" s="1">
        <v>18</v>
      </c>
      <c r="F261" s="1">
        <v>40</v>
      </c>
      <c r="G261" s="1">
        <v>0.5</v>
      </c>
    </row>
    <row r="262" spans="1:7" x14ac:dyDescent="0.25">
      <c r="A262" s="1">
        <v>39</v>
      </c>
      <c r="B262" s="11">
        <v>2016</v>
      </c>
      <c r="C262" s="1">
        <v>481</v>
      </c>
      <c r="D262" s="1">
        <v>42</v>
      </c>
      <c r="E262" s="1">
        <v>16</v>
      </c>
      <c r="F262" s="1">
        <v>42</v>
      </c>
      <c r="G262" s="1">
        <v>0.6</v>
      </c>
    </row>
    <row r="263" spans="1:7" x14ac:dyDescent="0.25">
      <c r="A263" s="1">
        <v>39</v>
      </c>
      <c r="B263" s="11">
        <v>2017</v>
      </c>
      <c r="C263" s="1">
        <v>504</v>
      </c>
      <c r="D263" s="1">
        <v>48</v>
      </c>
      <c r="E263" s="1">
        <v>14</v>
      </c>
      <c r="F263" s="1">
        <v>37</v>
      </c>
      <c r="G263" s="1">
        <v>0.4</v>
      </c>
    </row>
    <row r="264" spans="1:7" x14ac:dyDescent="0.25">
      <c r="A264" s="1">
        <v>39</v>
      </c>
      <c r="B264" s="11">
        <v>2018</v>
      </c>
      <c r="C264" s="1">
        <v>516</v>
      </c>
      <c r="D264" s="1">
        <v>35</v>
      </c>
      <c r="E264" s="1">
        <v>18</v>
      </c>
      <c r="F264" s="1">
        <v>46</v>
      </c>
      <c r="G264" s="1">
        <v>7.4</v>
      </c>
    </row>
    <row r="265" spans="1:7" x14ac:dyDescent="0.25">
      <c r="A265" s="1">
        <v>39</v>
      </c>
      <c r="B265" s="11">
        <v>2019</v>
      </c>
      <c r="C265" s="1">
        <v>618</v>
      </c>
      <c r="D265" s="1">
        <v>35</v>
      </c>
      <c r="E265" s="1">
        <v>13</v>
      </c>
      <c r="F265" s="1">
        <v>51</v>
      </c>
      <c r="G265" s="1">
        <v>6.1</v>
      </c>
    </row>
    <row r="266" spans="1:7" x14ac:dyDescent="0.25">
      <c r="A266" s="1">
        <v>39</v>
      </c>
      <c r="B266" s="11">
        <v>2020</v>
      </c>
      <c r="C266" s="1">
        <v>694</v>
      </c>
      <c r="D266" s="1">
        <v>33</v>
      </c>
      <c r="E266" s="1">
        <v>9.8000000000000007</v>
      </c>
      <c r="F266" s="1">
        <v>57</v>
      </c>
      <c r="G266" s="1">
        <v>24</v>
      </c>
    </row>
    <row r="267" spans="1:7" x14ac:dyDescent="0.25">
      <c r="A267" s="1">
        <v>39</v>
      </c>
      <c r="B267" s="11">
        <v>2021</v>
      </c>
      <c r="C267" s="1">
        <v>719</v>
      </c>
      <c r="D267" s="1">
        <v>31</v>
      </c>
      <c r="E267" s="1">
        <v>5</v>
      </c>
      <c r="F267" s="1">
        <v>64</v>
      </c>
      <c r="G267" s="1">
        <v>29</v>
      </c>
    </row>
    <row r="268" spans="1:7" x14ac:dyDescent="0.25">
      <c r="A268" s="1">
        <v>40</v>
      </c>
      <c r="B268" s="11">
        <v>2015</v>
      </c>
      <c r="C268" s="1">
        <v>77</v>
      </c>
      <c r="D268" s="1">
        <v>57</v>
      </c>
      <c r="E268" s="1">
        <v>14</v>
      </c>
      <c r="F268" s="1">
        <v>29</v>
      </c>
      <c r="G268" s="1">
        <v>1.3</v>
      </c>
    </row>
    <row r="269" spans="1:7" x14ac:dyDescent="0.25">
      <c r="A269" s="1">
        <v>40</v>
      </c>
      <c r="B269" s="11">
        <v>2016</v>
      </c>
      <c r="C269" s="1">
        <v>186</v>
      </c>
      <c r="D269" s="1">
        <v>50</v>
      </c>
      <c r="E269" s="1">
        <v>16</v>
      </c>
      <c r="F269" s="1">
        <v>34</v>
      </c>
      <c r="G269" s="1">
        <v>0.5</v>
      </c>
    </row>
    <row r="270" spans="1:7" x14ac:dyDescent="0.25">
      <c r="A270" s="1">
        <v>40</v>
      </c>
      <c r="B270" s="11">
        <v>2017</v>
      </c>
      <c r="C270" s="1">
        <v>153</v>
      </c>
      <c r="D270" s="1">
        <v>30</v>
      </c>
      <c r="E270" s="1">
        <v>24</v>
      </c>
      <c r="F270" s="1">
        <v>45</v>
      </c>
      <c r="G270" s="1">
        <v>2</v>
      </c>
    </row>
    <row r="271" spans="1:7" x14ac:dyDescent="0.25">
      <c r="A271" s="1">
        <v>40</v>
      </c>
      <c r="B271" s="11">
        <v>2018</v>
      </c>
      <c r="C271" s="1">
        <v>207</v>
      </c>
      <c r="D271" s="1">
        <v>44</v>
      </c>
      <c r="E271" s="1">
        <v>16</v>
      </c>
      <c r="F271" s="1">
        <v>40</v>
      </c>
      <c r="G271" s="1">
        <v>1.4</v>
      </c>
    </row>
    <row r="272" spans="1:7" x14ac:dyDescent="0.25">
      <c r="A272" s="1">
        <v>40</v>
      </c>
      <c r="B272" s="11">
        <v>2019</v>
      </c>
      <c r="C272" s="1">
        <v>162</v>
      </c>
      <c r="D272" s="1">
        <v>43</v>
      </c>
      <c r="E272" s="1">
        <v>15</v>
      </c>
      <c r="F272" s="1">
        <v>43</v>
      </c>
      <c r="G272" s="1">
        <v>5.6</v>
      </c>
    </row>
    <row r="273" spans="1:7" x14ac:dyDescent="0.25">
      <c r="A273" s="1">
        <v>40</v>
      </c>
      <c r="B273" s="11">
        <v>2020</v>
      </c>
      <c r="C273" s="1">
        <v>119</v>
      </c>
      <c r="D273" s="1">
        <v>22</v>
      </c>
      <c r="E273" s="1">
        <v>22</v>
      </c>
      <c r="F273" s="1">
        <v>56</v>
      </c>
      <c r="G273" s="1">
        <v>45</v>
      </c>
    </row>
    <row r="274" spans="1:7" x14ac:dyDescent="0.25">
      <c r="A274" s="1">
        <v>40</v>
      </c>
      <c r="B274" s="11">
        <v>2021</v>
      </c>
      <c r="C274" s="1">
        <v>207</v>
      </c>
      <c r="D274" s="1">
        <v>22</v>
      </c>
      <c r="E274" s="1">
        <v>17</v>
      </c>
      <c r="F274" s="1">
        <v>61</v>
      </c>
      <c r="G274" s="1">
        <v>67</v>
      </c>
    </row>
    <row r="275" spans="1:7" x14ac:dyDescent="0.25">
      <c r="A275" s="1">
        <v>41</v>
      </c>
      <c r="B275" s="11">
        <v>2015</v>
      </c>
      <c r="C275" s="1">
        <v>216</v>
      </c>
      <c r="D275" s="1">
        <v>48</v>
      </c>
      <c r="E275" s="1">
        <v>12</v>
      </c>
      <c r="F275" s="1">
        <v>40</v>
      </c>
      <c r="G275" s="1">
        <v>1.4</v>
      </c>
    </row>
    <row r="276" spans="1:7" x14ac:dyDescent="0.25">
      <c r="A276" s="1">
        <v>41</v>
      </c>
      <c r="B276" s="11">
        <v>2016</v>
      </c>
      <c r="C276" s="1">
        <v>166</v>
      </c>
      <c r="D276" s="1">
        <v>42</v>
      </c>
      <c r="E276" s="1">
        <v>16</v>
      </c>
      <c r="F276" s="1">
        <v>43</v>
      </c>
      <c r="G276" s="1">
        <v>6</v>
      </c>
    </row>
    <row r="277" spans="1:7" x14ac:dyDescent="0.25">
      <c r="A277" s="1">
        <v>41</v>
      </c>
      <c r="B277" s="11">
        <v>2017</v>
      </c>
      <c r="C277" s="1">
        <v>59</v>
      </c>
      <c r="D277" s="1">
        <v>39</v>
      </c>
      <c r="E277" s="1">
        <v>14</v>
      </c>
      <c r="F277" s="1">
        <v>47</v>
      </c>
      <c r="G277" s="1">
        <v>20</v>
      </c>
    </row>
    <row r="278" spans="1:7" x14ac:dyDescent="0.25">
      <c r="A278" s="1">
        <v>41</v>
      </c>
      <c r="B278" s="11">
        <v>2018</v>
      </c>
      <c r="C278" s="1">
        <v>70</v>
      </c>
      <c r="D278" s="1">
        <v>30</v>
      </c>
      <c r="E278" s="1">
        <v>17</v>
      </c>
      <c r="F278" s="1">
        <v>53</v>
      </c>
      <c r="G278" s="1">
        <v>26</v>
      </c>
    </row>
    <row r="279" spans="1:7" x14ac:dyDescent="0.25">
      <c r="A279" s="1">
        <v>41</v>
      </c>
      <c r="B279" s="11">
        <v>2019</v>
      </c>
      <c r="C279" s="1">
        <v>79</v>
      </c>
      <c r="D279" s="1">
        <v>27</v>
      </c>
      <c r="E279" s="1">
        <v>19</v>
      </c>
      <c r="F279" s="1">
        <v>54</v>
      </c>
      <c r="G279" s="1">
        <v>51</v>
      </c>
    </row>
    <row r="280" spans="1:7" x14ac:dyDescent="0.25">
      <c r="A280" s="1">
        <v>41</v>
      </c>
      <c r="B280" s="11">
        <v>2020</v>
      </c>
      <c r="C280" s="1">
        <v>99</v>
      </c>
      <c r="D280" s="1">
        <v>20</v>
      </c>
      <c r="E280" s="1">
        <v>23</v>
      </c>
      <c r="F280" s="1">
        <v>57</v>
      </c>
      <c r="G280" s="1">
        <v>70</v>
      </c>
    </row>
    <row r="281" spans="1:7" x14ac:dyDescent="0.25">
      <c r="A281" s="1">
        <v>41</v>
      </c>
      <c r="B281" s="11">
        <v>2021</v>
      </c>
      <c r="C281" s="1">
        <v>119</v>
      </c>
      <c r="D281" s="1">
        <v>23</v>
      </c>
      <c r="E281" s="1">
        <v>27</v>
      </c>
      <c r="F281" s="1">
        <v>50</v>
      </c>
      <c r="G281" s="1">
        <v>85</v>
      </c>
    </row>
    <row r="282" spans="1:7" x14ac:dyDescent="0.25">
      <c r="A282" s="1" t="s">
        <v>7</v>
      </c>
      <c r="B282" s="11">
        <v>2015</v>
      </c>
      <c r="C282" s="1">
        <v>14920</v>
      </c>
      <c r="D282" s="1">
        <v>45</v>
      </c>
      <c r="E282" s="1">
        <v>21</v>
      </c>
      <c r="F282" s="1">
        <v>34</v>
      </c>
      <c r="G282" s="1">
        <v>4.7</v>
      </c>
    </row>
    <row r="283" spans="1:7" x14ac:dyDescent="0.25">
      <c r="A283" s="1" t="s">
        <v>7</v>
      </c>
      <c r="B283" s="11">
        <v>2016</v>
      </c>
      <c r="C283" s="1">
        <v>15936</v>
      </c>
      <c r="D283" s="1">
        <v>45</v>
      </c>
      <c r="E283" s="1">
        <v>19</v>
      </c>
      <c r="F283" s="1">
        <v>36</v>
      </c>
      <c r="G283" s="1">
        <v>8</v>
      </c>
    </row>
    <row r="284" spans="1:7" x14ac:dyDescent="0.25">
      <c r="A284" s="1" t="s">
        <v>7</v>
      </c>
      <c r="B284" s="11">
        <v>2017</v>
      </c>
      <c r="C284" s="1">
        <v>15817</v>
      </c>
      <c r="D284" s="1">
        <v>41</v>
      </c>
      <c r="E284" s="1">
        <v>19</v>
      </c>
      <c r="F284" s="1">
        <v>39</v>
      </c>
      <c r="G284" s="1">
        <v>9.8000000000000007</v>
      </c>
    </row>
    <row r="285" spans="1:7" x14ac:dyDescent="0.25">
      <c r="A285" s="1" t="s">
        <v>7</v>
      </c>
      <c r="B285" s="11">
        <v>2018</v>
      </c>
      <c r="C285" s="1">
        <v>15355</v>
      </c>
      <c r="D285" s="1">
        <v>36</v>
      </c>
      <c r="E285" s="1">
        <v>18</v>
      </c>
      <c r="F285" s="1">
        <v>45</v>
      </c>
      <c r="G285" s="1">
        <v>18</v>
      </c>
    </row>
    <row r="286" spans="1:7" x14ac:dyDescent="0.25">
      <c r="A286" s="1" t="s">
        <v>7</v>
      </c>
      <c r="B286" s="11">
        <v>2019</v>
      </c>
      <c r="C286" s="1">
        <v>15869</v>
      </c>
      <c r="D286" s="1">
        <v>33</v>
      </c>
      <c r="E286" s="1">
        <v>19</v>
      </c>
      <c r="F286" s="1">
        <v>48</v>
      </c>
      <c r="G286" s="1">
        <v>29</v>
      </c>
    </row>
    <row r="287" spans="1:7" x14ac:dyDescent="0.25">
      <c r="A287" s="1" t="s">
        <v>7</v>
      </c>
      <c r="B287" s="11">
        <v>2020</v>
      </c>
      <c r="C287" s="1">
        <v>13510</v>
      </c>
      <c r="D287" s="1">
        <v>26</v>
      </c>
      <c r="E287" s="1">
        <v>17</v>
      </c>
      <c r="F287" s="1">
        <v>56</v>
      </c>
      <c r="G287" s="1">
        <v>46</v>
      </c>
    </row>
    <row r="288" spans="1:7" x14ac:dyDescent="0.25">
      <c r="A288" s="1" t="s">
        <v>7</v>
      </c>
      <c r="B288" s="11">
        <v>2021</v>
      </c>
      <c r="C288" s="1">
        <v>14752</v>
      </c>
      <c r="D288" s="1">
        <v>25</v>
      </c>
      <c r="E288" s="1">
        <v>17</v>
      </c>
      <c r="F288" s="1">
        <v>57</v>
      </c>
      <c r="G288" s="1">
        <v>50</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o E A A B Q S w M E F A A C A A g A J 5 M R W 2 + t M 8 S o A A A A + g A A A B I A H A B D b 2 5 m a W c v U G F j a 2 F n Z S 5 4 b W w g o h g A K K A U A A A A A A A A A A A A A A A A A A A A A A A A A A A A h Y 9 L D o I w G I S v Q r q n L 4 O v / J S F W z A m J s Z t A x U a o R h a L H d z 4 Z G 8 g i S K u n M 5 M 9 / i m 8 f t D s n Q 1 M F V d V a 3 J k Y M U x Q o k 7 e F N m W M e n c K l y g R s J P 5 W Z Y q G G F j 1 4 M t Y l Q 5 d 1 k T 4 r 3 H f o b b r i S c U k a O W b r P K 9 V I 9 I H 1 f z j U x j p p c o U E H F 4 y g u M 5 w x F b c R x x z h d A p g E y b b 4 Q H 5 0 x B f J T w q a v X d 8 p Y e p w m w K Z I p D 3 D / E E U E s D B B Q A A g A I A C e T E 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n k x F b U p r I 9 8 A B A A A J D g A A E w A c A E Z v c m 1 1 b G F z L 1 N l Y 3 R p b 2 4 x L m 0 g o h g A K K A U A A A A A A A A A A A A A A A A A A A A A A A A A A A A 7 Z Z B a 8 I w G I b v Q v 9 D y C 4 K I l a n r g w v c z u M j e 0 w h w e R E e 0 3 7 U y T k k Y 3 V / z v S y x F Z 6 P T 0 s u g v R R e 3 n z J + + U h S Q g T 6 X G G X u K / f W 2 V r F I 4 I w J c 1 C d j o D b q I g r S K i H 1 3 Q h l 7 a K 7 r w n Q W m 8 h B D A 5 4 G I + 5 n x e r k T D J + J D F 8 f j 8 G g 9 7 H E m l W V U j Y d f 4 P 4 q A D S F T + / j 2 5 u 6 W N V S Z g q 1 v i A s f O f C 7 3 G 6 8 J m 2 h W U 9 W z W K 8 C M Z M / G m H C 7 3 c R V J X Y O w 1 b q K I t y o 2 y 2 l 3 T P Z v q z p Y Y n a N q o d o 3 p l V B 2 T 2 q g b V f u 3 u q 5 s E + t m q M h S J w w 4 A x D 7 u Q M e Q j n V m + M l 7 A M 1 T L N t K 9 0 K Q j y 5 8 S w 5 F 2 j O K f d 9 Y I g H U 5 j B E t i 2 7 C s L v C W X z 3 I G I t 6 V 8 M A E O n y E Y 4 + N V U v w A z A f x F z p e E C I c A F X r J L H z l h G i s N m R g 6 b B Y f 7 P f d C R C g F 1 e 9 N 9 1 3 d i R C o O g H 0 b s I p V K R x 3 W l C E j s J m k R L w i T L j x d 8 H i 8 Z 1 p 5 C q Z U R p V b O K K G z I N o 4 2 c I f g / i b I o P Z M c q b j T D I B U g n g N T J C F I n Z 5 C K w + j / M u R k Z M g p 7 r U C p b 2 n e u a 3 e o 6 P d X r k Q D L c S k d u N o O c 2 9 W 2 K x c w a Z h + A F B L A Q I t A B Q A A g A I A C e T E V t v r T P E q A A A A P o A A A A S A A A A A A A A A A A A A A A A A A A A A A B D b 2 5 m a W c v U G F j a 2 F n Z S 5 4 b W x Q S w E C L Q A U A A I A C A A n k x F b D 8 r p q 6 Q A A A D p A A A A E w A A A A A A A A A A A A A A A A D 0 A A A A W 0 N v b n R l b n R f V H l w Z X N d L n h t b F B L A Q I t A B Q A A g A I A C e T E V t S m s j 3 w A E A A A k O A A A T A A A A A A A A A A A A A A A A A O U B A A B G b 3 J t d W x h c y 9 T Z W N 0 a W 9 u M S 5 t U E s F B g A A A A A D A A M A w g A A A P I 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Y 8 A A A A A A A A t D 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l b D E 8 L 0 l 0 Z W 1 Q Y X R o P j w v S X R l b U x v Y 2 F 0 a W 9 u P j x T d G F i b G V F b n R y a W V z P j x F b n R y e S B U e X B l P S J J c 1 B y a X Z h d G U i I F Z h b H V l P S J s M C I g L z 4 8 R W 5 0 c n k g V H l w Z T 0 i T m F 2 a W d h d G l v b l N 0 Z X B O Y W 1 l I i B W Y W x 1 Z T 0 i c 0 5 h d m l n Y X R p Z S 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C b G F k N C I g L z 4 8 R W 5 0 c n k g V H l w Z T 0 i U m V j b 3 Z l c n l U Y X J n Z X R D b 2 x 1 b W 4 i I F Z h b H V l P S J s M S I g L z 4 8 R W 5 0 c n k g V H l w Z T 0 i U m V j b 3 Z l c n l U Y X J n Z X R S b 3 c i I F Z h b H V l P S J s M S I g L z 4 8 R W 5 0 c n k g V H l w Z T 0 i Q W R k Z W R U b 0 R h d G F N b 2 R l b C I g V m F s d W U 9 I m w w I i A v P j x F b n R y e S B U e X B l P S J G a W x s Q 2 9 1 b n Q i I F Z h b H V l P S J s M j g 3 I i A v P j x F b n R y e S B U e X B l P S J G a W x s R X J y b 3 J D b 2 R l I i B W Y W x 1 Z T 0 i c 1 V u a 2 5 v d 2 4 i I C 8 + P E V u d H J 5 I F R 5 c G U 9 I k Z p b G x F c n J v c k N v d W 5 0 I i B W Y W x 1 Z T 0 i b D A i I C 8 + P E V u d H J 5 I F R 5 c G U 9 I k Z p b G x M Y X N 0 V X B k Y X R l Z C I g V m F s d W U 9 I m Q y M D I 1 L T A 4 L T E 3 V D E 1 O j Q 4 O j M z L j I 1 N z U x N z Z a I i A v P j x F b n R y e S B U e X B l P S J G a W x s Q 2 9 s d W 1 u V H l w Z X M i I F Z h b H V l P S J z Q U F Z Q S I g L z 4 8 R W 5 0 c n k g V H l w Z T 0 i R m l s b E N v b H V t b k 5 h b W V z I i B W Y W x 1 Z T 0 i c 1 s m c X V v d D t D b 2 x 1 b W 4 x J n F 1 b 3 Q 7 L C Z x d W 9 0 O 0 t l b m 1 l c m s m c X V v d D s s J n F 1 b 3 Q 7 V 2 F h c m R l 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Z W w x L 0 R y Y W F p d G F i Z W w g d m 9 v c i B r b 2 x v b W 1 l b i B v c G d l a G V 2 Z W 4 u e 0 N v b H V t b j E s M H 0 m c X V v d D s s J n F 1 b 3 Q 7 U 2 V j d G l v b j E v V G F i Z W w x L 0 R y Y W F p d G F i Z W w g d m 9 v c i B r b 2 x v b W 1 l b i B v c G d l a G V 2 Z W 4 u e 0 t l b m 1 l c m s s M X 0 m c X V v d D s s J n F 1 b 3 Q 7 U 2 V j d G l v b j E v V G F i Z W w x L 0 R y Y W F p d G F i Z W w g d m 9 v c i B r b 2 x v b W 1 l b i B v c G d l a G V 2 Z W 4 u e 1 d h Y X J k Z S w y f S Z x d W 9 0 O 1 0 s J n F 1 b 3 Q 7 Q 2 9 s d W 1 u Q 2 9 1 b n Q m c X V v d D s 6 M y w m c X V v d D t L Z X l D b 2 x 1 b W 5 O Y W 1 l c y Z x d W 9 0 O z p b X S w m c X V v d D t D b 2 x 1 b W 5 J Z G V u d G l 0 a W V z J n F 1 b 3 Q 7 O l s m c X V v d D t T Z W N 0 a W 9 u M S 9 U Y W J l b D E v R H J h Y W l 0 Y W J l b C B 2 b 2 9 y I G t v b G 9 t b W V u I G 9 w Z 2 V o Z X Z l b i 5 7 Q 2 9 s d W 1 u M S w w f S Z x d W 9 0 O y w m c X V v d D t T Z W N 0 a W 9 u M S 9 U Y W J l b D E v R H J h Y W l 0 Y W J l b C B 2 b 2 9 y I G t v b G 9 t b W V u I G 9 w Z 2 V o Z X Z l b i 5 7 S 2 V u b W V y a y w x f S Z x d W 9 0 O y w m c X V v d D t T Z W N 0 a W 9 u M S 9 U Y W J l b D E v R H J h Y W l 0 Y W J l b C B 2 b 2 9 y I G t v b G 9 t b W V u I G 9 w Z 2 V o Z X Z l b i 5 7 V 2 F h c m R l L D J 9 J n F 1 b 3 Q 7 X S w m c X V v d D t S Z W x h d G l v b n N o a X B J b m Z v J n F 1 b 3 Q 7 O l t d f S I g L z 4 8 L 1 N 0 Y W J s Z U V u d H J p Z X M + P C 9 J d G V t P j x J d G V t P j x J d G V t T G 9 j Y X R p b 2 4 + P E l 0 Z W 1 U e X B l P k Z v c m 1 1 b G E 8 L 0 l 0 Z W 1 U e X B l P j x J d G V t U G F 0 a D 5 T Z W N 0 a W 9 u M S 9 U Y W J l b D E v Q n J v b j w v S X R l b V B h d G g + P C 9 J d G V t T G 9 j Y X R p b 2 4 + P F N 0 Y W J s Z U V u d H J p Z X M g L z 4 8 L 0 l 0 Z W 0 + P E l 0 Z W 0 + P E l 0 Z W 1 M b 2 N h d G l v b j 4 8 S X R l b V R 5 c G U + R m 9 y b X V s Y T w v S X R l b V R 5 c G U + P E l 0 Z W 1 Q Y X R o P l N l Y 3 R p b 2 4 x L 1 R h Y m V s M S 9 U e X B l J T I w Z 2 V 3 a W p 6 a W d k P C 9 J d G V t U G F 0 a D 4 8 L 0 l 0 Z W 1 M b 2 N h d G l v b j 4 8 U 3 R h Y m x l R W 5 0 c m l l c y A v P j w v S X R l b T 4 8 S X R l b T 4 8 S X R l b U x v Y 2 F 0 a W 9 u P j x J d G V t V H l w Z T 5 G b 3 J t d W x h P C 9 J d G V t V H l w Z T 4 8 S X R l b V B h d G g + U 2 V j d G l v b j E v V G F i Z W w x L 1 R h Y m V s J T I w Z 2 V 0 c m F u c 3 B v b m V l c m Q 8 L 0 l 0 Z W 1 Q Y X R o P j w v S X R l b U x v Y 2 F 0 a W 9 u P j x T d G F i b G V F b n R y a W V z I C 8 + P C 9 J d G V t P j x J d G V t P j x J d G V t T G 9 j Y X R p b 2 4 + P E l 0 Z W 1 U e X B l P k Z v c m 1 1 b G E 8 L 0 l 0 Z W 1 U e X B l P j x J d G V t U G F 0 a D 5 T Z W N 0 a W 9 u M S 9 U Y W J l b D E v V G F i Z W w l M j B n Z X R y Y W 5 z c G 9 u Z W V y Z D E 8 L 0 l 0 Z W 1 Q Y X R o P j w v S X R l b U x v Y 2 F 0 a W 9 u P j x T d G F i b G V F b n R y a W V z I C 8 + P C 9 J d G V t P j x J d G V t P j x J d G V t T G 9 j Y X R p b 2 4 + P E l 0 Z W 1 U e X B l P k Z v c m 1 1 b G E 8 L 0 l 0 Z W 1 U e X B l P j x J d G V t U G F 0 a D 5 T Z W N 0 a W 9 u M S 9 U Y W J l b D E v R H J h Y W l 0 Y W J l b C U y M H Z v b 3 I l M j B r b 2 x v b W 1 l b i U y M G 9 w Z 2 V o Z X Z l b j w v S X R l b V B h d G g + P C 9 J d G V t T G 9 j Y X R p b 2 4 + P F N 0 Y W J s Z U V u d H J p Z X M g L z 4 8 L 0 l 0 Z W 0 + P E l 0 Z W 0 + P E l 0 Z W 1 M b 2 N h d G l v b j 4 8 S X R l b V R 5 c G U + R m 9 y b X V s Y T w v S X R l b V R 5 c G U + P E l 0 Z W 1 Q Y X R o P l N l Y 3 R p b 2 4 x L 1 R h Y m V s M z w v S X R l b V B h d G g + P C 9 J d G V t T G 9 j Y X R p b 2 4 + P F N 0 Y W J s Z U V u d H J p Z X M + P E V u d H J 5 I F R 5 c G U 9 I k l z U H J p d m F 0 Z S I g V m F s d W U 9 I m w w I i A v P j x F b n R y e S B U e X B l P S J O Y X Z p Z 2 F 0 a W 9 u U 3 R l c E 5 h b W U i I F Z h b H V l P S J z T m F 2 a W d h d G l l I i A v P j x F b n R y e S B U e X B l P S J C d W Z m Z X J O Z X h 0 U m V m c m V z a C I g V m F s d W U 9 I m w x I i A v P j x F b n R y e S B U e X B l P S J S Z X N 1 b H R U e X B l I i B W Y W x 1 Z T 0 i c 0 V 4 Y 2 V w d G l v b i 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0 J s Y W Q 1 I i A v P j x F b n R y e S B U e X B l P S J S Z W N v d m V y e V R h c m d l d E N v b H V t b i I g V m F s d W U 9 I m w x I i A v P j x F b n R y e S B U e X B l P S J S Z W N v d m V y e V R h c m d l d F J v d y I g V m F s d W U 9 I m w x I i A v P j x F b n R y e S B U e X B l P S J B Z G R l Z F R v R G F 0 Y U 1 v Z G V s I i B W Y W x 1 Z T 0 i b D A i I C 8 + P E V u d H J 5 I F R 5 c G U 9 I k Z p b G x D b 3 V u d C I g V m F s d W U 9 I m w y O D c i I C 8 + P E V u d H J 5 I F R 5 c G U 9 I k Z p b G x F c n J v c k N v Z G U i I F Z h b H V l P S J z V W 5 r b m 9 3 b i I g L z 4 8 R W 5 0 c n k g V H l w Z T 0 i R m l s b E V y c m 9 y Q 2 9 1 b n Q i I F Z h b H V l P S J s M C I g L z 4 8 R W 5 0 c n k g V H l w Z T 0 i R m l s b E x h c 3 R V c G R h d G V k I i B W Y W x 1 Z T 0 i Z D I w M j U t M D g t M T d U M T U 6 N D k 6 M z k u O D Q 1 O D E w N F o i I C 8 + P E V u d H J 5 I F R 5 c G U 9 I k Z p b G x D b 2 x 1 b W 5 U e X B l c y I g V m F s d W U 9 I n N B Q V l G I i A v P j x F b n R y e S B U e X B l P S J G a W x s Q 2 9 s d W 1 u T m F t Z X M i I F Z h b H V l P S J z W y Z x d W 9 0 O 0 x h Y m 5 y X 3 J h b m R v b S Z x d W 9 0 O y w m c X V v d D t L Z W 5 t Z X J r J n F 1 b 3 Q 7 L C Z x d W 9 0 O 1 d h Y X J k Z 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V s M y 9 E c m F h a X R h Y m V s I G l z I G F s b G V l b i B 2 b 2 9 y I G R l I G d l c 2 V s Z W N 0 Z W V y Z G U g a 2 9 s b 2 1 t Z W 4 g b 3 B n Z W h l d m V u L n t M Y W J u c l 9 y Y W 5 k b 2 0 s M H 0 m c X V v d D s s J n F 1 b 3 Q 7 U 2 V j d G l v b j E v V G F i Z W w z L 0 R y Y W F p d G F i Z W w g a X M g Y W x s Z W V u I H Z v b 3 I g Z G U g Z 2 V z Z W x l Y 3 R l Z X J k Z S B r b 2 x v b W 1 l b i B v c G d l a G V 2 Z W 4 u e 0 t l b m 1 l c m s s M X 0 m c X V v d D s s J n F 1 b 3 Q 7 U 2 V j d G l v b j E v V G F i Z W w z L 0 R y Y W F p d G F i Z W w g a X M g Y W x s Z W V u I H Z v b 3 I g Z G U g Z 2 V z Z W x l Y 3 R l Z X J k Z S B r b 2 x v b W 1 l b i B v c G d l a G V 2 Z W 4 u e 1 d h Y X J k Z S w y f S Z x d W 9 0 O 1 0 s J n F 1 b 3 Q 7 Q 2 9 s d W 1 u Q 2 9 1 b n Q m c X V v d D s 6 M y w m c X V v d D t L Z X l D b 2 x 1 b W 5 O Y W 1 l c y Z x d W 9 0 O z p b X S w m c X V v d D t D b 2 x 1 b W 5 J Z G V u d G l 0 a W V z J n F 1 b 3 Q 7 O l s m c X V v d D t T Z W N 0 a W 9 u M S 9 U Y W J l b D M v R H J h Y W l 0 Y W J l b C B p c y B h b G x l Z W 4 g d m 9 v c i B k Z S B n Z X N l b G V j d G V l c m R l I G t v b G 9 t b W V u I G 9 w Z 2 V o Z X Z l b i 5 7 T G F i b n J f c m F u Z G 9 t L D B 9 J n F 1 b 3 Q 7 L C Z x d W 9 0 O 1 N l Y 3 R p b 2 4 x L 1 R h Y m V s M y 9 E c m F h a X R h Y m V s I G l z I G F s b G V l b i B 2 b 2 9 y I G R l I G d l c 2 V s Z W N 0 Z W V y Z G U g a 2 9 s b 2 1 t Z W 4 g b 3 B n Z W h l d m V u L n t L Z W 5 t Z X J r L D F 9 J n F 1 b 3 Q 7 L C Z x d W 9 0 O 1 N l Y 3 R p b 2 4 x L 1 R h Y m V s M y 9 E c m F h a X R h Y m V s I G l z I G F s b G V l b i B 2 b 2 9 y I G R l I G d l c 2 V s Z W N 0 Z W V y Z G U g a 2 9 s b 2 1 t Z W 4 g b 3 B n Z W h l d m V u L n t X Y W F y Z G U s M n 0 m c X V v d D t d L C Z x d W 9 0 O 1 J l b G F 0 a W 9 u c 2 h p c E l u Z m 8 m c X V v d D s 6 W 1 1 9 I i A v P j w v U 3 R h Y m x l R W 5 0 c m l l c z 4 8 L 0 l 0 Z W 0 + P E l 0 Z W 0 + P E l 0 Z W 1 M b 2 N h d G l v b j 4 8 S X R l b V R 5 c G U + R m 9 y b X V s Y T w v S X R l b V R 5 c G U + P E l 0 Z W 1 Q Y X R o P l N l Y 3 R p b 2 4 x L 1 R h Y m V s M y 9 C c m 9 u P C 9 J d G V t U G F 0 a D 4 8 L 0 l 0 Z W 1 M b 2 N h d G l v b j 4 8 U 3 R h Y m x l R W 5 0 c m l l c y A v P j w v S X R l b T 4 8 S X R l b T 4 8 S X R l b U x v Y 2 F 0 a W 9 u P j x J d G V t V H l w Z T 5 G b 3 J t d W x h P C 9 J d G V t V H l w Z T 4 8 S X R l b V B h d G g + U 2 V j d G l v b j E v V G F i Z W w z L 1 R 5 c G U l M j B n Z X d p a n p p Z 2 Q 8 L 0 l 0 Z W 1 Q Y X R o P j w v S X R l b U x v Y 2 F 0 a W 9 u P j x T d G F i b G V F b n R y a W V z I C 8 + P C 9 J d G V t P j x J d G V t P j x J d G V t T G 9 j Y X R p b 2 4 + P E l 0 Z W 1 U e X B l P k Z v c m 1 1 b G E 8 L 0 l 0 Z W 1 U e X B l P j x J d G V t U G F 0 a D 5 T Z W N 0 a W 9 u M S 9 U Y W J l b D M v R H J h Y W l 0 Y W J l b C U y M G l z J T I w Y W x s Z W V u J T I w d m 9 v c i U y M G R l J T I w Z 2 V z Z W x l Y 3 R l Z X J k Z S U y M G t v b G 9 t b W V u J T I w b 3 B n Z W h l d m V u P C 9 J d G V t U G F 0 a D 4 8 L 0 l 0 Z W 1 M b 2 N h d G l v b j 4 8 U 3 R h Y m x l R W 5 0 c m l l c y A v P j w v S X R l b T 4 8 S X R l b T 4 8 S X R l b U x v Y 2 F 0 a W 9 u P j x J d G V t V H l w Z T 5 G b 3 J t d W x h P C 9 J d G V t V H l w Z T 4 8 S X R l b V B h d G g + U 2 V j d G l v b j E v V G F i Z W w 1 P C 9 J d G V t U G F 0 a D 4 8 L 0 l 0 Z W 1 M b 2 N h d G l v b j 4 8 U 3 R h Y m x l R W 5 0 c m l l c z 4 8 R W 5 0 c n k g V H l w Z T 0 i S X N Q c m l 2 Y X R l I i B W Y W x 1 Z T 0 i b D A i I C 8 + P E V u d H J 5 I F R 5 c G U 9 I k 5 h d m l n Y X R p b 2 5 T d G V w T m F t Z S I g V m F s d W U 9 I n N O Y X Z p Z 2 F 0 a W U 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Q m x h Z D c i I C 8 + P E V u d H J 5 I F R 5 c G U 9 I l J l Y 2 9 2 Z X J 5 V G F y Z 2 V 0 Q 2 9 s d W 1 u I i B W Y W x 1 Z T 0 i b D E i I C 8 + P E V u d H J 5 I F R 5 c G U 9 I l J l Y 2 9 2 Z X J 5 V G F y Z 2 V 0 U m 9 3 I i B W Y W x 1 Z T 0 i b D E i I C 8 + P E V u d H J 5 I F R 5 c G U 9 I k F k Z G V k V G 9 E Y X R h T W 9 k Z W w i I F Z h b H V l P S J s M C I g L z 4 8 R W 5 0 c n k g V H l w Z T 0 i R m l s b E N v d W 5 0 I i B W Y W x 1 Z T 0 i b D I 4 N y I g L z 4 8 R W 5 0 c n k g V H l w Z T 0 i R m l s b E V y c m 9 y Q 2 9 k Z S I g V m F s d W U 9 I n N V b m t u b 3 d u I i A v P j x F b n R y e S B U e X B l P S J G a W x s R X J y b 3 J D b 3 V u d C I g V m F s d W U 9 I m w w I i A v P j x F b n R y e S B U e X B l P S J G a W x s T G F z d F V w Z G F 0 Z W Q i I F Z h b H V l P S J k M j A y N S 0 w O C 0 x N 1 Q x N T o 1 N T o y M i 4 3 M z g 4 N T E w W i I g L z 4 8 R W 5 0 c n k g V H l w Z T 0 i R m l s b E N v b H V t b l R 5 c G V z I i B W Y W x 1 Z T 0 i c 0 F B W U Y i I C 8 + P E V u d H J 5 I F R 5 c G U 9 I k Z p b G x D b 2 x 1 b W 5 O Y W 1 l c y I g V m F s d W U 9 I n N b J n F 1 b 3 Q 7 T G F i b n I g J n F 1 b 3 Q 7 L C Z x d W 9 0 O 0 t l b m 1 l c m s m c X V v d D s s J n F 1 b 3 Q 7 V 2 F h c m R l 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Z W w 1 L 0 R y Y W F p d G F i Z W w g a X M g Y W x s Z W V u I H Z v b 3 I g Z G U g Z 2 V z Z W x l Y 3 R l Z X J k Z S B r b 2 x v b W 1 l b i B v c G d l a G V 2 Z W 4 u e 0 x h Y m 5 y I C w w f S Z x d W 9 0 O y w m c X V v d D t T Z W N 0 a W 9 u M S 9 U Y W J l b D U v R H J h Y W l 0 Y W J l b C B p c y B h b G x l Z W 4 g d m 9 v c i B k Z S B n Z X N l b G V j d G V l c m R l I G t v b G 9 t b W V u I G 9 w Z 2 V o Z X Z l b i 5 7 S 2 V u b W V y a y w x f S Z x d W 9 0 O y w m c X V v d D t T Z W N 0 a W 9 u M S 9 U Y W J l b D U v R H J h Y W l 0 Y W J l b C B p c y B h b G x l Z W 4 g d m 9 v c i B k Z S B n Z X N l b G V j d G V l c m R l I G t v b G 9 t b W V u I G 9 w Z 2 V o Z X Z l b i 5 7 V 2 F h c m R l L D J 9 J n F 1 b 3 Q 7 X S w m c X V v d D t D b 2 x 1 b W 5 D b 3 V u d C Z x d W 9 0 O z o z L C Z x d W 9 0 O 0 t l e U N v b H V t b k 5 h b W V z J n F 1 b 3 Q 7 O l t d L C Z x d W 9 0 O 0 N v b H V t b k l k Z W 5 0 a X R p Z X M m c X V v d D s 6 W y Z x d W 9 0 O 1 N l Y 3 R p b 2 4 x L 1 R h Y m V s N S 9 E c m F h a X R h Y m V s I G l z I G F s b G V l b i B 2 b 2 9 y I G R l I G d l c 2 V s Z W N 0 Z W V y Z G U g a 2 9 s b 2 1 t Z W 4 g b 3 B n Z W h l d m V u L n t M Y W J u c i A s M H 0 m c X V v d D s s J n F 1 b 3 Q 7 U 2 V j d G l v b j E v V G F i Z W w 1 L 0 R y Y W F p d G F i Z W w g a X M g Y W x s Z W V u I H Z v b 3 I g Z G U g Z 2 V z Z W x l Y 3 R l Z X J k Z S B r b 2 x v b W 1 l b i B v c G d l a G V 2 Z W 4 u e 0 t l b m 1 l c m s s M X 0 m c X V v d D s s J n F 1 b 3 Q 7 U 2 V j d G l v b j E v V G F i Z W w 1 L 0 R y Y W F p d G F i Z W w g a X M g Y W x s Z W V u I H Z v b 3 I g Z G U g Z 2 V z Z W x l Y 3 R l Z X J k Z S B r b 2 x v b W 1 l b i B v c G d l a G V 2 Z W 4 u e 1 d h Y X J k Z S w y f S Z x d W 9 0 O 1 0 s J n F 1 b 3 Q 7 U m V s Y X R p b 2 5 z a G l w S W 5 m b y Z x d W 9 0 O z p b X X 0 i I C 8 + P C 9 T d G F i b G V F b n R y a W V z P j w v S X R l b T 4 8 S X R l b T 4 8 S X R l b U x v Y 2 F 0 a W 9 u P j x J d G V t V H l w Z T 5 G b 3 J t d W x h P C 9 J d G V t V H l w Z T 4 8 S X R l b V B h d G g + U 2 V j d G l v b j E v V G F i Z W w 1 L 0 J y b 2 4 8 L 0 l 0 Z W 1 Q Y X R o P j w v S X R l b U x v Y 2 F 0 a W 9 u P j x T d G F i b G V F b n R y a W V z I C 8 + P C 9 J d G V t P j x J d G V t P j x J d G V t T G 9 j Y X R p b 2 4 + P E l 0 Z W 1 U e X B l P k Z v c m 1 1 b G E 8 L 0 l 0 Z W 1 U e X B l P j x J d G V t U G F 0 a D 5 T Z W N 0 a W 9 u M S 9 U Y W J l b D U v V H l w Z S U y M G d l d 2 l q e m l n Z D w v S X R l b V B h d G g + P C 9 J d G V t T G 9 j Y X R p b 2 4 + P F N 0 Y W J s Z U V u d H J p Z X M g L z 4 8 L 0 l 0 Z W 0 + P E l 0 Z W 0 + P E l 0 Z W 1 M b 2 N h d G l v b j 4 8 S X R l b V R 5 c G U + R m 9 y b X V s Y T w v S X R l b V R 5 c G U + P E l 0 Z W 1 Q Y X R o P l N l Y 3 R p b 2 4 x L 1 R h Y m V s N S 9 E c m F h a X R h Y m V s J T I w a X M l M j B h b G x l Z W 4 l M j B 2 b 2 9 y J T I w Z G U l M j B n Z X N l b G V j d G V l c m R l J T I w a 2 9 s b 2 1 t Z W 4 l M j B v c G d l a G V 2 Z W 4 8 L 0 l 0 Z W 1 Q Y X R o P j w v S X R l b U x v Y 2 F 0 a W 9 u P j x T d G F i b G V F b n R y a W V z I C 8 + P C 9 J d G V t P j x J d G V t P j x J d G V t T G 9 j Y X R p b 2 4 + P E l 0 Z W 1 U e X B l P k Z v c m 1 1 b G E 8 L 0 l 0 Z W 1 U e X B l P j x J d G V t U G F 0 a D 5 T Z W N 0 a W 9 u M S 9 U Y W J l b D c 8 L 0 l 0 Z W 1 Q Y X R o P j w v S X R l b U x v Y 2 F 0 a W 9 u P j x T d G F i b G V F b n R y a W V z P j x F b n R y e S B U e X B l P S J J c 1 B y a X Z h d G U i I F Z h b H V l P S J s M C I g L z 4 8 R W 5 0 c n k g V H l w Z T 0 i T m F 2 a W d h d G l v b l N 0 Z X B O Y W 1 l I i B W Y W x 1 Z T 0 i c 0 5 h d m l n Y X R p Z S 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C b G F k O S I g L z 4 8 R W 5 0 c n k g V H l w Z T 0 i U m V j b 3 Z l c n l U Y X J n Z X R D b 2 x 1 b W 4 i I F Z h b H V l P S J s M S I g L z 4 8 R W 5 0 c n k g V H l w Z T 0 i U m V j b 3 Z l c n l U Y X J n Z X R S b 3 c i I F Z h b H V l P S J s M S I g L z 4 8 R W 5 0 c n k g V H l w Z T 0 i Q W R k Z W R U b 0 R h d G F N b 2 R l b C I g V m F s d W U 9 I m w w I i A v P j x F b n R y e S B U e X B l P S J G a W x s Q 2 9 1 b n Q i I F Z h b H V l P S J s M j g 3 I i A v P j x F b n R y e S B U e X B l P S J G a W x s R X J y b 3 J D b 2 R l I i B W Y W x 1 Z T 0 i c 1 V u a 2 5 v d 2 4 i I C 8 + P E V u d H J 5 I F R 5 c G U 9 I k Z p b G x F c n J v c k N v d W 5 0 I i B W Y W x 1 Z T 0 i b D A i I C 8 + P E V u d H J 5 I F R 5 c G U 9 I k Z p b G x M Y X N 0 V X B k Y X R l Z C I g V m F s d W U 9 I m Q y M D I 1 L T A 4 L T E 3 V D E 2 O j E y O j U 5 L j g 1 N j E x O D J a I i A v P j x F b n R y e S B U e X B l P S J G a W x s Q 2 9 s d W 1 u V H l w Z X M i I F Z h b H V l P S J z Q U F Z R i I g L z 4 8 R W 5 0 c n k g V H l w Z T 0 i R m l s b E N v b H V t b k 5 h b W V z I i B W Y W x 1 Z T 0 i c 1 s m c X V v d D t M Y W J u c i Z x d W 9 0 O y w m c X V v d D t L Z W 5 t Z X J r J n F 1 b 3 Q 7 L C Z x d W 9 0 O 1 d h Y X J k Z 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V s N y 9 E c m F h a X R h Y m V s I G l z I G F s b G V l b i B 2 b 2 9 y I G R l I G d l c 2 V s Z W N 0 Z W V y Z G U g a 2 9 s b 2 1 t Z W 4 g b 3 B n Z W h l d m V u L n t M Y W J u c i w w f S Z x d W 9 0 O y w m c X V v d D t T Z W N 0 a W 9 u M S 9 U Y W J l b D c v R H J h Y W l 0 Y W J l b C B p c y B h b G x l Z W 4 g d m 9 v c i B k Z S B n Z X N l b G V j d G V l c m R l I G t v b G 9 t b W V u I G 9 w Z 2 V o Z X Z l b i 5 7 S 2 V u b W V y a y w x f S Z x d W 9 0 O y w m c X V v d D t T Z W N 0 a W 9 u M S 9 U Y W J l b D c v R H J h Y W l 0 Y W J l b C B p c y B h b G x l Z W 4 g d m 9 v c i B k Z S B n Z X N l b G V j d G V l c m R l I G t v b G 9 t b W V u I G 9 w Z 2 V o Z X Z l b i 5 7 V 2 F h c m R l L D J 9 J n F 1 b 3 Q 7 X S w m c X V v d D t D b 2 x 1 b W 5 D b 3 V u d C Z x d W 9 0 O z o z L C Z x d W 9 0 O 0 t l e U N v b H V t b k 5 h b W V z J n F 1 b 3 Q 7 O l t d L C Z x d W 9 0 O 0 N v b H V t b k l k Z W 5 0 a X R p Z X M m c X V v d D s 6 W y Z x d W 9 0 O 1 N l Y 3 R p b 2 4 x L 1 R h Y m V s N y 9 E c m F h a X R h Y m V s I G l z I G F s b G V l b i B 2 b 2 9 y I G R l I G d l c 2 V s Z W N 0 Z W V y Z G U g a 2 9 s b 2 1 t Z W 4 g b 3 B n Z W h l d m V u L n t M Y W J u c i w w f S Z x d W 9 0 O y w m c X V v d D t T Z W N 0 a W 9 u M S 9 U Y W J l b D c v R H J h Y W l 0 Y W J l b C B p c y B h b G x l Z W 4 g d m 9 v c i B k Z S B n Z X N l b G V j d G V l c m R l I G t v b G 9 t b W V u I G 9 w Z 2 V o Z X Z l b i 5 7 S 2 V u b W V y a y w x f S Z x d W 9 0 O y w m c X V v d D t T Z W N 0 a W 9 u M S 9 U Y W J l b D c v R H J h Y W l 0 Y W J l b C B p c y B h b G x l Z W 4 g d m 9 v c i B k Z S B n Z X N l b G V j d G V l c m R l I G t v b G 9 t b W V u I G 9 w Z 2 V o Z X Z l b i 5 7 V 2 F h c m R l L D J 9 J n F 1 b 3 Q 7 X S w m c X V v d D t S Z W x h d G l v b n N o a X B J b m Z v J n F 1 b 3 Q 7 O l t d f S I g L z 4 8 L 1 N 0 Y W J s Z U V u d H J p Z X M + P C 9 J d G V t P j x J d G V t P j x J d G V t T G 9 j Y X R p b 2 4 + P E l 0 Z W 1 U e X B l P k Z v c m 1 1 b G E 8 L 0 l 0 Z W 1 U e X B l P j x J d G V t U G F 0 a D 5 T Z W N 0 a W 9 u M S 9 U Y W J l b D c v Q n J v b j w v S X R l b V B h d G g + P C 9 J d G V t T G 9 j Y X R p b 2 4 + P F N 0 Y W J s Z U V u d H J p Z X M g L z 4 8 L 0 l 0 Z W 0 + P E l 0 Z W 0 + P E l 0 Z W 1 M b 2 N h d G l v b j 4 8 S X R l b V R 5 c G U + R m 9 y b X V s Y T w v S X R l b V R 5 c G U + P E l 0 Z W 1 Q Y X R o P l N l Y 3 R p b 2 4 x L 1 R h Y m V s N y 9 U e X B l J T I w Z 2 V 3 a W p 6 a W d k P C 9 J d G V t U G F 0 a D 4 8 L 0 l 0 Z W 1 M b 2 N h d G l v b j 4 8 U 3 R h Y m x l R W 5 0 c m l l c y A v P j w v S X R l b T 4 8 S X R l b T 4 8 S X R l b U x v Y 2 F 0 a W 9 u P j x J d G V t V H l w Z T 5 G b 3 J t d W x h P C 9 J d G V t V H l w Z T 4 8 S X R l b V B h d G g + U 2 V j d G l v b j E v V G F i Z W w 3 L 0 R y Y W F p d G F i Z W w l M j B p c y U y M G F s b G V l b i U y M H Z v b 3 I l M j B k Z S U y M G d l c 2 V s Z W N 0 Z W V y Z G U l M j B r b 2 x v b W 1 l b i U y M G 9 w Z 2 V o Z X Z l b j w v S X R l b V B h d G g + P C 9 J d G V t T G 9 j Y X R p b 2 4 + P F N 0 Y W J s Z U V u d H J p Z X M g L z 4 8 L 0 l 0 Z W 0 + P E l 0 Z W 0 + P E l 0 Z W 1 M b 2 N h d G l v b j 4 8 S X R l b V R 5 c G U + R m 9 y b X V s Y T w v S X R l b V R 5 c G U + P E l 0 Z W 1 Q Y X R o P l N l Y 3 R p b 2 4 x L 1 R h Y m V s O T w v S X R l b V B h d G g + P C 9 J d G V t T G 9 j Y X R p b 2 4 + P F N 0 Y W J s Z U V u d H J p Z X M + P E V u d H J 5 I F R 5 c G U 9 I k l z U H J p d m F 0 Z S I g V m F s d W U 9 I m w w I i A v P j x F b n R y e S B U e X B l P S J O Y X Z p Z 2 F 0 a W 9 u U 3 R l c E 5 h b W U i I F Z h b H V l P S J z T m F 2 a W d h d G l l 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Q m x h Z D E w I i A v P j x F b n R y e S B U e X B l P S J S Z W N v d m V y e V R h c m d l d E N v b H V t b i I g V m F s d W U 9 I m w x I i A v P j x F b n R y e S B U e X B l P S J S Z W N v d m V y e V R h c m d l d F J v d y I g V m F s d W U 9 I m w x I i A v P j x F b n R y e S B U e X B l P S J B Z G R l Z F R v R G F 0 Y U 1 v Z G V s I i B W Y W x 1 Z T 0 i b D A i I C 8 + P E V u d H J 5 I F R 5 c G U 9 I k Z p b G x D b 3 V u d C I g V m F s d W U 9 I m w y O D c i I C 8 + P E V u d H J 5 I F R 5 c G U 9 I k Z p b G x F c n J v c k N v Z G U i I F Z h b H V l P S J z V W 5 r b m 9 3 b i I g L z 4 8 R W 5 0 c n k g V H l w Z T 0 i R m l s b E V y c m 9 y Q 2 9 1 b n Q i I F Z h b H V l P S J s M C I g L z 4 8 R W 5 0 c n k g V H l w Z T 0 i R m l s b E x h c 3 R V c G R h d G V k I i B W Y W x 1 Z T 0 i Z D I w M j U t M D g t M T d U M T Y 6 M T c 6 N D E u N z Y 4 N j M 3 M F o i I C 8 + P E V u d H J 5 I F R 5 c G U 9 I k Z p b G x D b 2 x 1 b W 5 U e X B l c y I g V m F s d W U 9 I n N B Q V l G I i A v P j x F b n R y e S B U e X B l P S J G a W x s Q 2 9 s d W 1 u T m F t Z X M i I F Z h b H V l P S J z W y Z x d W 9 0 O 0 x h Y m 5 y X 3 J h b m R v b S Z x d W 9 0 O y w m c X V v d D t L Z W 5 t Z X J r J n F 1 b 3 Q 7 L C Z x d W 9 0 O 1 d h Y X J k Z 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V s O S 9 E c m F h a X R h Y m V s I G l z I G F s b G V l b i B 2 b 2 9 y I G R l I G d l c 2 V s Z W N 0 Z W V y Z G U g a 2 9 s b 2 1 t Z W 4 g b 3 B n Z W h l d m V u L n t M Y W J u c l 9 y Y W 5 k b 2 0 s M H 0 m c X V v d D s s J n F 1 b 3 Q 7 U 2 V j d G l v b j E v V G F i Z W w 5 L 0 R y Y W F p d G F i Z W w g a X M g Y W x s Z W V u I H Z v b 3 I g Z G U g Z 2 V z Z W x l Y 3 R l Z X J k Z S B r b 2 x v b W 1 l b i B v c G d l a G V 2 Z W 4 u e 0 t l b m 1 l c m s s M X 0 m c X V v d D s s J n F 1 b 3 Q 7 U 2 V j d G l v b j E v V G F i Z W w 5 L 0 R y Y W F p d G F i Z W w g a X M g Y W x s Z W V u I H Z v b 3 I g Z G U g Z 2 V z Z W x l Y 3 R l Z X J k Z S B r b 2 x v b W 1 l b i B v c G d l a G V 2 Z W 4 u e 1 d h Y X J k Z S w y f S Z x d W 9 0 O 1 0 s J n F 1 b 3 Q 7 Q 2 9 s d W 1 u Q 2 9 1 b n Q m c X V v d D s 6 M y w m c X V v d D t L Z X l D b 2 x 1 b W 5 O Y W 1 l c y Z x d W 9 0 O z p b X S w m c X V v d D t D b 2 x 1 b W 5 J Z G V u d G l 0 a W V z J n F 1 b 3 Q 7 O l s m c X V v d D t T Z W N 0 a W 9 u M S 9 U Y W J l b D k v R H J h Y W l 0 Y W J l b C B p c y B h b G x l Z W 4 g d m 9 v c i B k Z S B n Z X N l b G V j d G V l c m R l I G t v b G 9 t b W V u I G 9 w Z 2 V o Z X Z l b i 5 7 T G F i b n J f c m F u Z G 9 t L D B 9 J n F 1 b 3 Q 7 L C Z x d W 9 0 O 1 N l Y 3 R p b 2 4 x L 1 R h Y m V s O S 9 E c m F h a X R h Y m V s I G l z I G F s b G V l b i B 2 b 2 9 y I G R l I G d l c 2 V s Z W N 0 Z W V y Z G U g a 2 9 s b 2 1 t Z W 4 g b 3 B n Z W h l d m V u L n t L Z W 5 t Z X J r L D F 9 J n F 1 b 3 Q 7 L C Z x d W 9 0 O 1 N l Y 3 R p b 2 4 x L 1 R h Y m V s O S 9 E c m F h a X R h Y m V s I G l z I G F s b G V l b i B 2 b 2 9 y I G R l I G d l c 2 V s Z W N 0 Z W V y Z G U g a 2 9 s b 2 1 t Z W 4 g b 3 B n Z W h l d m V u L n t X Y W F y Z G U s M n 0 m c X V v d D t d L C Z x d W 9 0 O 1 J l b G F 0 a W 9 u c 2 h p c E l u Z m 8 m c X V v d D s 6 W 1 1 9 I i A v P j w v U 3 R h Y m x l R W 5 0 c m l l c z 4 8 L 0 l 0 Z W 0 + P E l 0 Z W 0 + P E l 0 Z W 1 M b 2 N h d G l v b j 4 8 S X R l b V R 5 c G U + R m 9 y b X V s Y T w v S X R l b V R 5 c G U + P E l 0 Z W 1 Q Y X R o P l N l Y 3 R p b 2 4 x L 1 R h Y m V s O S 9 C c m 9 u P C 9 J d G V t U G F 0 a D 4 8 L 0 l 0 Z W 1 M b 2 N h d G l v b j 4 8 U 3 R h Y m x l R W 5 0 c m l l c y A v P j w v S X R l b T 4 8 S X R l b T 4 8 S X R l b U x v Y 2 F 0 a W 9 u P j x J d G V t V H l w Z T 5 G b 3 J t d W x h P C 9 J d G V t V H l w Z T 4 8 S X R l b V B h d G g + U 2 V j d G l v b j E v V G F i Z W w 5 L 1 R 5 c G U l M j B n Z X d p a n p p Z 2 Q 8 L 0 l 0 Z W 1 Q Y X R o P j w v S X R l b U x v Y 2 F 0 a W 9 u P j x T d G F i b G V F b n R y a W V z I C 8 + P C 9 J d G V t P j x J d G V t P j x J d G V t T G 9 j Y X R p b 2 4 + P E l 0 Z W 1 U e X B l P k Z v c m 1 1 b G E 8 L 0 l 0 Z W 1 U e X B l P j x J d G V t U G F 0 a D 5 T Z W N 0 a W 9 u M S 9 U Y W J l b D k v R H J h Y W l 0 Y W J l b C U y M G l z J T I w Y W x s Z W V u J T I w d m 9 v c i U y M G R l J T I w Z 2 V z Z W x l Y 3 R l Z X J k Z S U y M G t v b G 9 t b W V u J T I w b 3 B n Z W h l d m V u P C 9 J d G V t U G F 0 a D 4 8 L 0 l 0 Z W 1 M b 2 N h d G l v b j 4 8 U 3 R h Y m x l R W 5 0 c m l l c y A v P j w v S X R l b T 4 8 S X R l b T 4 8 S X R l b U x v Y 2 F 0 a W 9 u P j x J d G V t V H l w Z T 5 G b 3 J t d W x h P C 9 J d G V t V H l w Z T 4 8 S X R l b V B h d G g + U 2 V j d G l v b j E v V G F i Z W w x M T w v S X R l b V B h d G g + P C 9 J d G V t T G 9 j Y X R p b 2 4 + P F N 0 Y W J s Z U V u d H J p Z X M + P E V u d H J 5 I F R 5 c G U 9 I k l z U H J p d m F 0 Z S I g V m F s d W U 9 I m w w I i A v P j x F b n R y e S B U e X B l P S J O Y X Z p Z 2 F 0 a W 9 u U 3 R l c E 5 h b W U i I F Z h b H V l P S J z T m F 2 a W d h d G l l 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Q m x h Z D E y I i A v P j x F b n R y e S B U e X B l P S J S Z W N v d m V y e V R h c m d l d E N v b H V t b i I g V m F s d W U 9 I m w x I i A v P j x F b n R y e S B U e X B l P S J S Z W N v d m V y e V R h c m d l d F J v d y I g V m F s d W U 9 I m w x I i A v P j x F b n R y e S B U e X B l P S J B Z G R l Z F R v R G F 0 Y U 1 v Z G V s I i B W Y W x 1 Z T 0 i b D A i I C 8 + P E V u d H J 5 I F R 5 c G U 9 I k Z p b G x D b 3 V u d C I g V m F s d W U 9 I m w y O D c i I C 8 + P E V u d H J 5 I F R 5 c G U 9 I k Z p b G x F c n J v c k N v Z G U i I F Z h b H V l P S J z V W 5 r b m 9 3 b i I g L z 4 8 R W 5 0 c n k g V H l w Z T 0 i R m l s b E V y c m 9 y Q 2 9 1 b n Q i I F Z h b H V l P S J s M C I g L z 4 8 R W 5 0 c n k g V H l w Z T 0 i R m l s b E x h c 3 R V c G R h d G V k I i B W Y W x 1 Z T 0 i Z D I w M j U t M D g t M T d U M T Y 6 M j M 6 N T U u N z U x N j I 4 O F o i I C 8 + P E V u d H J 5 I F R 5 c G U 9 I k Z p b G x D b 2 x 1 b W 5 U e X B l c y I g V m F s d W U 9 I n N B Q V l G I i A v P j x F b n R y e S B U e X B l P S J G a W x s Q 2 9 s d W 1 u T m F t Z X M i I F Z h b H V l P S J z W y Z x d W 9 0 O 2 x h Y m 5 y J n F 1 b 3 Q 7 L C Z x d W 9 0 O 0 t l b m 1 l c m s m c X V v d D s s J n F 1 b 3 Q 7 V 2 F h c m R l 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Z W w x M S 9 E c m F h a X R h Y m V s I G l z I G F s b G V l b i B 2 b 2 9 y I G R l I G d l c 2 V s Z W N 0 Z W V y Z G U g a 2 9 s b 2 1 t Z W 4 g b 3 B n Z W h l d m V u L n t s Y W J u c i w w f S Z x d W 9 0 O y w m c X V v d D t T Z W N 0 a W 9 u M S 9 U Y W J l b D E x L 0 R y Y W F p d G F i Z W w g a X M g Y W x s Z W V u I H Z v b 3 I g Z G U g Z 2 V z Z W x l Y 3 R l Z X J k Z S B r b 2 x v b W 1 l b i B v c G d l a G V 2 Z W 4 u e 0 t l b m 1 l c m s s M X 0 m c X V v d D s s J n F 1 b 3 Q 7 U 2 V j d G l v b j E v V G F i Z W w x M S 9 E c m F h a X R h Y m V s I G l z I G F s b G V l b i B 2 b 2 9 y I G R l I G d l c 2 V s Z W N 0 Z W V y Z G U g a 2 9 s b 2 1 t Z W 4 g b 3 B n Z W h l d m V u L n t X Y W F y Z G U s M n 0 m c X V v d D t d L C Z x d W 9 0 O 0 N v b H V t b k N v d W 5 0 J n F 1 b 3 Q 7 O j M s J n F 1 b 3 Q 7 S 2 V 5 Q 2 9 s d W 1 u T m F t Z X M m c X V v d D s 6 W 1 0 s J n F 1 b 3 Q 7 Q 2 9 s d W 1 u S W R l b n R p d G l l c y Z x d W 9 0 O z p b J n F 1 b 3 Q 7 U 2 V j d G l v b j E v V G F i Z W w x M S 9 E c m F h a X R h Y m V s I G l z I G F s b G V l b i B 2 b 2 9 y I G R l I G d l c 2 V s Z W N 0 Z W V y Z G U g a 2 9 s b 2 1 t Z W 4 g b 3 B n Z W h l d m V u L n t s Y W J u c i w w f S Z x d W 9 0 O y w m c X V v d D t T Z W N 0 a W 9 u M S 9 U Y W J l b D E x L 0 R y Y W F p d G F i Z W w g a X M g Y W x s Z W V u I H Z v b 3 I g Z G U g Z 2 V z Z W x l Y 3 R l Z X J k Z S B r b 2 x v b W 1 l b i B v c G d l a G V 2 Z W 4 u e 0 t l b m 1 l c m s s M X 0 m c X V v d D s s J n F 1 b 3 Q 7 U 2 V j d G l v b j E v V G F i Z W w x M S 9 E c m F h a X R h Y m V s I G l z I G F s b G V l b i B 2 b 2 9 y I G R l I G d l c 2 V s Z W N 0 Z W V y Z G U g a 2 9 s b 2 1 t Z W 4 g b 3 B n Z W h l d m V u L n t X Y W F y Z G U s M n 0 m c X V v d D t d L C Z x d W 9 0 O 1 J l b G F 0 a W 9 u c 2 h p c E l u Z m 8 m c X V v d D s 6 W 1 1 9 I i A v P j w v U 3 R h Y m x l R W 5 0 c m l l c z 4 8 L 0 l 0 Z W 0 + P E l 0 Z W 0 + P E l 0 Z W 1 M b 2 N h d G l v b j 4 8 S X R l b V R 5 c G U + R m 9 y b X V s Y T w v S X R l b V R 5 c G U + P E l 0 Z W 1 Q Y X R o P l N l Y 3 R p b 2 4 x L 1 R h Y m V s M T E v Q n J v b j w v S X R l b V B h d G g + P C 9 J d G V t T G 9 j Y X R p b 2 4 + P F N 0 Y W J s Z U V u d H J p Z X M g L z 4 8 L 0 l 0 Z W 0 + P E l 0 Z W 0 + P E l 0 Z W 1 M b 2 N h d G l v b j 4 8 S X R l b V R 5 c G U + R m 9 y b X V s Y T w v S X R l b V R 5 c G U + P E l 0 Z W 1 Q Y X R o P l N l Y 3 R p b 2 4 x L 1 R h Y m V s M T E v V H l w Z S U y M G d l d 2 l q e m l n Z D w v S X R l b V B h d G g + P C 9 J d G V t T G 9 j Y X R p b 2 4 + P F N 0 Y W J s Z U V u d H J p Z X M g L z 4 8 L 0 l 0 Z W 0 + P E l 0 Z W 0 + P E l 0 Z W 1 M b 2 N h d G l v b j 4 8 S X R l b V R 5 c G U + R m 9 y b X V s Y T w v S X R l b V R 5 c G U + P E l 0 Z W 1 Q Y X R o P l N l Y 3 R p b 2 4 x L 1 R h Y m V s M T E v R H J h Y W l 0 Y W J l b C U y M G l z J T I w Y W x s Z W V u J T I w d m 9 v c i U y M G R l J T I w Z 2 V z Z W x l Y 3 R l Z X J k Z S U y M G t v b G 9 t b W V u J T I w b 3 B n Z W h l d m V u P C 9 J d G V t U G F 0 a D 4 8 L 0 l 0 Z W 1 M b 2 N h d G l v b j 4 8 U 3 R h Y m x l R W 5 0 c m l l c y A v P j w v S X R l b T 4 8 L 0 l 0 Z W 1 z P j w v T G 9 j Y W x Q Y W N r Y W d l T W V 0 Y W R h d G F G a W x l P h Y A A A B Q S w U G A A A A A A A A A A A A A A A A A A A A A A A A 2 g A A A A E A A A D Q j J 3 f A R X R E Y x 6 A M B P w p f r A Q A A A H 2 V B H l 1 5 g N B l M 3 l I b H C 9 e Y A A A A A A g A A A A A A A 2 Y A A M A A A A A Q A A A A L f 6 Y g f o H i q / n E / F I e q s e X A A A A A A E g A A A o A A A A B A A A A A M d j k Q H o I 6 h J n H Y b i 9 q d F 3 U A A A A L l J o o n p v y M T z R r r 1 w / w 5 F t U 5 r X B a k V f V 8 A M I d O T s G D j g 4 7 8 S b d e 5 L U k 7 L 0 + G L u D q a i 2 g z O e z k G l 2 o I + W W x o u t B / 2 2 D W t 5 I u 4 B j f r i G S z X f y F A A A A F a U g Z 1 4 g H y L / h Z 4 N n G 0 8 R g B o f H Y < / D a t a M a s h u p > 
</file>

<file path=customXml/itemProps1.xml><?xml version="1.0" encoding="utf-8"?>
<ds:datastoreItem xmlns:ds="http://schemas.openxmlformats.org/officeDocument/2006/customXml" ds:itemID="{61204FA8-7061-422F-BB5F-61528B0395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Dashboard biopsie_naïef</vt:lpstr>
      <vt:lpstr>Gebruiksinstructie Dashboard</vt:lpstr>
      <vt:lpstr>DT 1 neg biopten</vt:lpstr>
      <vt:lpstr>DT 2 GG1</vt:lpstr>
      <vt:lpstr>DT 3 GG2plus</vt:lpstr>
      <vt:lpstr>DT 4 MRI</vt:lpstr>
      <vt:lpstr>Data_PALGA_biopsie-naief</vt:lpstr>
    </vt:vector>
  </TitlesOfParts>
  <Company>St. Antonius Ziekenhuis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Prinsen, Anne (Research &amp; Development)</dc:creator>
  <cp:lastModifiedBy>NVU Kwaliteit</cp:lastModifiedBy>
  <dcterms:created xsi:type="dcterms:W3CDTF">2025-08-17T15:06:25Z</dcterms:created>
  <dcterms:modified xsi:type="dcterms:W3CDTF">2025-10-30T13:29:02Z</dcterms:modified>
</cp:coreProperties>
</file>